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za\Desktop\"/>
    </mc:Choice>
  </mc:AlternateContent>
  <xr:revisionPtr revIDLastSave="0" documentId="13_ncr:1_{CD2C2521-E206-4883-81B3-232E05B12999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Info" sheetId="5" r:id="rId1"/>
    <sheet name="RC" sheetId="8" r:id="rId2"/>
    <sheet name="RI" sheetId="9" r:id="rId3"/>
  </sheets>
  <externalReferences>
    <externalReference r:id="rId4"/>
    <externalReference r:id="rId5"/>
    <externalReference r:id="rId6"/>
    <externalReference r:id="rId7"/>
  </externalReferences>
  <definedNames>
    <definedName name="AccType" localSheetId="1">[1]Lists!$C$2:$C$5</definedName>
    <definedName name="AccType" localSheetId="2">[1]Lists!$C$2:$C$5</definedName>
    <definedName name="AccType">[2]Lists!$C$2:$C$5</definedName>
    <definedName name="Banks" localSheetId="1">#REF!</definedName>
    <definedName name="Banks" localSheetId="2">#REF!</definedName>
    <definedName name="Banks">#REF!</definedName>
    <definedName name="Conditions" localSheetId="1">#REF!</definedName>
    <definedName name="Conditions" localSheetId="2">#REF!</definedName>
    <definedName name="Conditions">#REF!</definedName>
    <definedName name="CounterPartTypes" localSheetId="1">[1]Lists!$B$2:$B$7</definedName>
    <definedName name="CounterPartTypes" localSheetId="2">[1]Lists!$B$2:$B$7</definedName>
    <definedName name="CounterPartTypes">[2]Lists!$B$2:$B$7</definedName>
    <definedName name="L_FORMULAS_GEO">[3]ListSheet!$W$2:$W$15</definedName>
    <definedName name="LiabType" localSheetId="1">[1]Lists!$D$2:$D$4</definedName>
    <definedName name="LiabType" localSheetId="2">[1]Lists!$D$2:$D$4</definedName>
    <definedName name="LiabType">[2]Lists!$D$2:$D$4</definedName>
    <definedName name="Locations" localSheetId="1">#REF!</definedName>
    <definedName name="Locations" localSheetId="2">#REF!</definedName>
    <definedName name="Locations">#REF!</definedName>
    <definedName name="Machines" localSheetId="1">#REF!</definedName>
    <definedName name="Machines" localSheetId="2">#REF!</definedName>
    <definedName name="Machines">#REF!</definedName>
    <definedName name="MFIs">[4]Lists!$O$2:$O$73</definedName>
    <definedName name="Misoebi" localSheetId="1">[1]Lists!$O$2:$O$77</definedName>
    <definedName name="Misoebi" localSheetId="2">[1]Lists!$O$2:$O$77</definedName>
    <definedName name="Misoebi">[2]Lists!$O$2:$O$77</definedName>
    <definedName name="_xlnm.Print_Area" localSheetId="0">Info!$A$1:$C$45</definedName>
    <definedName name="_xlnm.Print_Area" localSheetId="1">'RC'!$A$1:$E$42</definedName>
    <definedName name="_xlnm.Print_Area" localSheetId="2">RI!$A$1:$E$69</definedName>
    <definedName name="Regions" localSheetId="1">[1]Lists!$A$2:$A$13</definedName>
    <definedName name="Regions" localSheetId="2">[1]Lists!$A$2:$A$13</definedName>
    <definedName name="Regions">[2]Lists!$A$2:$A$13</definedName>
    <definedName name="Residence" localSheetId="1">[1]Lists!$E$2:$E$3</definedName>
    <definedName name="Residence" localSheetId="2">[1]Lists!$E$2:$E$3</definedName>
    <definedName name="Residence">[2]Lists!$E$2:$E$3</definedName>
    <definedName name="Types" localSheetId="1">#REF!</definedName>
    <definedName name="Types" localSheetId="2">#REF!</definedName>
    <definedName name="Types">#REF!</definedName>
    <definedName name="work" localSheetId="1">#REF!</definedName>
    <definedName name="work" localSheetId="2">#REF!</definedName>
    <definedName name="work">#REF!</definedName>
    <definedName name="Yesno" localSheetId="1">[1]Lists!$F$2:$F$3</definedName>
    <definedName name="Yesno" localSheetId="2">[1]Lists!$F$2:$F$3</definedName>
    <definedName name="Yesno">[2]Lists!$F$2:$F$3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9" l="1"/>
  <c r="E44" i="9"/>
  <c r="E7" i="9"/>
  <c r="E37" i="9" l="1"/>
  <c r="C11" i="8" l="1"/>
  <c r="D11" i="8" l="1"/>
  <c r="C33" i="9" l="1"/>
  <c r="E42" i="9" l="1"/>
  <c r="E48" i="9" l="1"/>
  <c r="E49" i="9"/>
  <c r="E50" i="9"/>
  <c r="E51" i="9"/>
  <c r="E47" i="9"/>
  <c r="E23" i="9"/>
  <c r="E21" i="9"/>
  <c r="E9" i="8" l="1"/>
  <c r="E36" i="9"/>
  <c r="E40" i="9"/>
  <c r="E41" i="9"/>
  <c r="D53" i="9"/>
  <c r="D54" i="9" s="1"/>
  <c r="C53" i="9"/>
  <c r="E53" i="9" s="1"/>
  <c r="D33" i="9"/>
  <c r="D8" i="9"/>
  <c r="D24" i="9" s="1"/>
  <c r="C16" i="9"/>
  <c r="C8" i="9"/>
  <c r="D34" i="9" l="1"/>
  <c r="C24" i="9"/>
  <c r="C34" i="9" s="1"/>
  <c r="E34" i="9" l="1"/>
  <c r="E31" i="8"/>
  <c r="C18" i="8" l="1"/>
  <c r="B2" i="8"/>
  <c r="B1" i="8"/>
  <c r="B2" i="9"/>
  <c r="B1" i="9"/>
  <c r="E66" i="9"/>
  <c r="E64" i="9"/>
  <c r="C61" i="9"/>
  <c r="E61" i="9" s="1"/>
  <c r="E60" i="9"/>
  <c r="E59" i="9"/>
  <c r="E58" i="9"/>
  <c r="E32" i="9"/>
  <c r="E31" i="9"/>
  <c r="E30" i="9"/>
  <c r="E29" i="9"/>
  <c r="E28" i="9"/>
  <c r="E27" i="9"/>
  <c r="E26" i="9"/>
  <c r="E22" i="9"/>
  <c r="E20" i="9"/>
  <c r="E19" i="9"/>
  <c r="E18" i="9"/>
  <c r="E17" i="9"/>
  <c r="E16" i="9" s="1"/>
  <c r="E15" i="9"/>
  <c r="E14" i="9"/>
  <c r="E13" i="9"/>
  <c r="E12" i="9"/>
  <c r="E11" i="9"/>
  <c r="E10" i="9"/>
  <c r="E9" i="9"/>
  <c r="E33" i="8"/>
  <c r="E32" i="8"/>
  <c r="E30" i="8"/>
  <c r="E29" i="8"/>
  <c r="C34" i="8"/>
  <c r="E34" i="8" s="1"/>
  <c r="E25" i="8"/>
  <c r="E24" i="8"/>
  <c r="E23" i="8"/>
  <c r="E22" i="8"/>
  <c r="E21" i="8"/>
  <c r="D26" i="8"/>
  <c r="D35" i="8" s="1"/>
  <c r="C26" i="8"/>
  <c r="E17" i="8"/>
  <c r="E16" i="8"/>
  <c r="E15" i="8"/>
  <c r="E14" i="8"/>
  <c r="E13" i="8"/>
  <c r="E12" i="8"/>
  <c r="E10" i="8"/>
  <c r="E7" i="8"/>
  <c r="C35" i="8" l="1"/>
  <c r="E33" i="9"/>
  <c r="E8" i="9"/>
  <c r="E24" i="9" s="1"/>
  <c r="D56" i="9"/>
  <c r="E11" i="8"/>
  <c r="D18" i="8"/>
  <c r="E26" i="8"/>
  <c r="E35" i="8"/>
  <c r="E20" i="8"/>
  <c r="E28" i="8"/>
  <c r="E8" i="8"/>
  <c r="D63" i="9" l="1"/>
  <c r="D65" i="9" s="1"/>
  <c r="D67" i="9" s="1"/>
  <c r="E18" i="8"/>
  <c r="C54" i="9" l="1"/>
  <c r="E54" i="9" s="1"/>
  <c r="C56" i="9" l="1"/>
  <c r="E56" i="9" l="1"/>
  <c r="C63" i="9"/>
  <c r="C65" i="9" l="1"/>
  <c r="E63" i="9"/>
  <c r="E65" i="9" l="1"/>
  <c r="C67" i="9"/>
  <c r="E67" i="9" s="1"/>
</calcChain>
</file>

<file path=xl/sharedStrings.xml><?xml version="1.0" encoding="utf-8"?>
<sst xmlns="http://schemas.openxmlformats.org/spreadsheetml/2006/main" count="130" uniqueCount="116">
  <si>
    <t>თარიღი:</t>
  </si>
  <si>
    <t>RC</t>
  </si>
  <si>
    <t>საბალანსო უწყისი</t>
  </si>
  <si>
    <t>ლარებში</t>
  </si>
  <si>
    <t>N</t>
  </si>
  <si>
    <t>აქტივები</t>
  </si>
  <si>
    <t>ლარი</t>
  </si>
  <si>
    <t>უცხ. ვალუტა</t>
  </si>
  <si>
    <t>სულ</t>
  </si>
  <si>
    <t>ნაღდი ფული</t>
  </si>
  <si>
    <t>ფულადი სახსრები კომერციულ ბანკებში</t>
  </si>
  <si>
    <t>მთლიანი სესხები</t>
  </si>
  <si>
    <t>მინუს: სესხების შესაძლო დანაკარგების რეზერვი</t>
  </si>
  <si>
    <t>წმინდა სესხები</t>
  </si>
  <si>
    <t>ფასიანი ქაღალდები</t>
  </si>
  <si>
    <t>დარიცხული მისაღები პროცენტები და დივიდენდები</t>
  </si>
  <si>
    <t>დასაკუთრებული უძრავი და მოძრავი ქონება</t>
  </si>
  <si>
    <t>ინვესტიციები საწესდებო კაპიტალში</t>
  </si>
  <si>
    <t>ძირითადი საშუალებები და არამატერიალური აქტივები</t>
  </si>
  <si>
    <t>სხვა აქტივები</t>
  </si>
  <si>
    <t>მთლიანი აქტივები</t>
  </si>
  <si>
    <t>ვალდებულებები</t>
  </si>
  <si>
    <t>საფინანსო ინსტიტუტებიდან ნასესხები სახსრები</t>
  </si>
  <si>
    <t>ფიზიკური და იურიდიული პირებისაგან ნასესხები სახსრები</t>
  </si>
  <si>
    <t>საკუთარი სავალო ფასიანი ქაღალდები</t>
  </si>
  <si>
    <t>დარიცხული გადასახდელი პროცენტები და დივიდენდები</t>
  </si>
  <si>
    <t>სხვა ვალდებულებები</t>
  </si>
  <si>
    <t>მთლიანი ვალდებულებები</t>
  </si>
  <si>
    <t>კაპიტალი</t>
  </si>
  <si>
    <t>საწესდებო (სადამფუძნებლო) კაპიტალი</t>
  </si>
  <si>
    <t>საემისიო კაპიტალი</t>
  </si>
  <si>
    <t>გრანტები და შემოწირულობა კაპიტალში</t>
  </si>
  <si>
    <t>გაუნაწილებელი მოგება</t>
  </si>
  <si>
    <t>აქტივების გადაფასების რეზერვი</t>
  </si>
  <si>
    <t>მთლიანი კაპიტალი</t>
  </si>
  <si>
    <t>მთლიანი ვალდებულებები და კაპიტალი</t>
  </si>
  <si>
    <t>RI</t>
  </si>
  <si>
    <t>მოგება–ზარალის უწყისი</t>
  </si>
  <si>
    <t>საპროცენტო შემოსავლები</t>
  </si>
  <si>
    <t>ბანკებში განთავსებული ფულადი სახსრების მიხედვით</t>
  </si>
  <si>
    <t>ფიზიკურ პირებზე გაცემული სესხების მიხედვით</t>
  </si>
  <si>
    <t xml:space="preserve">ვაჭრობა და მომსახურება </t>
  </si>
  <si>
    <t>სამომხმარებლო სესხები</t>
  </si>
  <si>
    <t xml:space="preserve">სოფლის მეურნეობა </t>
  </si>
  <si>
    <t>ონლაინ სესხები</t>
  </si>
  <si>
    <t>ლომბარდი</t>
  </si>
  <si>
    <t>განვადება</t>
  </si>
  <si>
    <t>სხვა</t>
  </si>
  <si>
    <t>იურიდიულ პირებზე გაცემული სესხების მიხედვით</t>
  </si>
  <si>
    <t>ვაჭრობისა და მომსახურების სფეროს სესხების მიხედვით</t>
  </si>
  <si>
    <t>სოფლის მეურნეობისა და მეტყევეობის სფეროს სესხების მიხედვით</t>
  </si>
  <si>
    <t>ტრანსპორტისა და კავშირგაბმულობის სფეროს სესხების მიხედვით</t>
  </si>
  <si>
    <t>დანარჩენი სესხების მიხედვით</t>
  </si>
  <si>
    <t>შემოსავლები ჯარიმებიდან/საურავებიდან კლიენტებისათვის მიცემული სესხების მიხედვით</t>
  </si>
  <si>
    <t>საპროცენტო და დისკონტური შემოსავლები ფასიანი ქაღალდებიდან</t>
  </si>
  <si>
    <t>სხვა საპროცენტო შემოსავლები</t>
  </si>
  <si>
    <t>მთლიანი საპროცენტო შემოსავლები</t>
  </si>
  <si>
    <t>საპროცენტო ხარჯები</t>
  </si>
  <si>
    <t>საფინანსო ინსტიტუტებიდან მოზიდულ სახსრებზე გადახდილი პროცენტები</t>
  </si>
  <si>
    <t>ფიზიკური პირებიდან ნასესხებ სახსრებზე  გადახდილი პროცენტები</t>
  </si>
  <si>
    <t>იურიდიული პირებიდან ნასესხებ სახსრებზე გადახდილი პროცენტები</t>
  </si>
  <si>
    <t>ფიზიკურ პირებზე გაცემულ საკუთარ სავალო ფასიან ქაღალდებზე გადახდილი პროცენტები</t>
  </si>
  <si>
    <t>იურიდიულ პირებზე გაცემულ საკუთარ სავალო ფასიან ქაღალდებზე გადახდილი პროცენტები</t>
  </si>
  <si>
    <t>სუბორდინირებულ ვალდებულებებზე გადახდილი პროცენტები</t>
  </si>
  <si>
    <t>სხვა საპროცენტო ხარჯები</t>
  </si>
  <si>
    <t>მთლიანი საპროცენტო ხარჯები</t>
  </si>
  <si>
    <t>წმინდა საპროცენტო შემოსავალი</t>
  </si>
  <si>
    <t>არასაპროცენტო შემოსავლები</t>
  </si>
  <si>
    <t>წმინდა საკომისიო და სხვა შემოსავლები მომსახურეობის მიხედვით</t>
  </si>
  <si>
    <t xml:space="preserve"> საკომისიო და სხვა შემოსავლები გაწეული მომსახურეობის მიხედვით</t>
  </si>
  <si>
    <t xml:space="preserve"> საკომისიო და სხვა ხარჯები მიღებული მომსახურეობის მიხედვით</t>
  </si>
  <si>
    <t>მიღებული დივიდენდები</t>
  </si>
  <si>
    <t>მოგება (ზარალი) ფასიანი ქაღალდებიდან</t>
  </si>
  <si>
    <t>მოგება (ზარალი) ვალუტის ყიდვა–გაყიდვის ოპერაციებიდან</t>
  </si>
  <si>
    <t>მოგება (ზარალი) სავალუტო სახსრების გადაფასებიდან</t>
  </si>
  <si>
    <t>მოგება (ზარალი) ქონების გაყიდვიდან</t>
  </si>
  <si>
    <t>სხვა არასაპროცენტო შემოსავლები</t>
  </si>
  <si>
    <t>მთლიანი არასაპროცენტო შემოსავლები</t>
  </si>
  <si>
    <t>არასაპროცენტო ხარჯები</t>
  </si>
  <si>
    <t>განვითარების, საკონსულტაციო და მარკეტინგის ხარჯები</t>
  </si>
  <si>
    <t>პერსონალის ხარჯები</t>
  </si>
  <si>
    <t>ძირითადი საშუალებების საექსპლოატაციო ხარჯები</t>
  </si>
  <si>
    <t>იჯარის ხარჯები</t>
  </si>
  <si>
    <t>ცვეთისა და ამორტიზაციის ხარჯები</t>
  </si>
  <si>
    <t>სხვა არასაპროცენტო ხარჯები</t>
  </si>
  <si>
    <t>მთლიანი არასაპროცენტო ხარჯები</t>
  </si>
  <si>
    <t>წმინდა არასაპროცენტო შემოსავალი</t>
  </si>
  <si>
    <t>წმინდა მოგება დარეზერვებამდე</t>
  </si>
  <si>
    <t>ზარალი სესხების შესაძლო დანაკარგების მიხედვით</t>
  </si>
  <si>
    <t>ზარალი ინვესტიციების და ფასიანი ქაღალდების გაუფასურების შესაძლო დანაკარგების მიხედვით</t>
  </si>
  <si>
    <t>ზარალი სხვა აქტივების შესაძლო დანაკარგების მიხედვით</t>
  </si>
  <si>
    <t>მთლიანი ზარალი აქტივების შესაძლო დანაკარგების მიხედვით</t>
  </si>
  <si>
    <t>მოგება გადასახადის გადახდამდე და გაუთვალისწინებელ შემოსავალ–ხარჯებამდე</t>
  </si>
  <si>
    <t>მოგების გადასახადი</t>
  </si>
  <si>
    <t>მოგება გადასახადის გადახდის შემდეგ</t>
  </si>
  <si>
    <t>გაუთვალისწინებელი შემოსავლები (ხარჯები)</t>
  </si>
  <si>
    <t>წმინდა მოგება</t>
  </si>
  <si>
    <t>სამეთვალყურეო საბჭოს შემადგენლობა</t>
  </si>
  <si>
    <t>დირექტორთა საბჭოს შემადგენლობა</t>
  </si>
  <si>
    <t>ინფორმაცია სამეთვალყურეო საბჭოს, დირექტორატის და აქციონერთა შესახებ</t>
  </si>
  <si>
    <t xml:space="preserve"> ბენეფიცირების ჩამონათვალი, რომლებიც პირდაპირ და არაპირდაპირ ფლობენ აქციების 10%–ს ან მეტს წილების მითითებით</t>
  </si>
  <si>
    <t>საწესდებო კაპიტალის 10% და მეტი წილის მფლობელი აქციონერების ჩამონათვალი წილების მითითებით</t>
  </si>
  <si>
    <t>პირის დასახელება</t>
  </si>
  <si>
    <t>წილი,%</t>
  </si>
  <si>
    <t>ორგანიზაციის ხელმძღვანელი:</t>
  </si>
  <si>
    <t>სუბორდინირებული და კაპიტალში კონვერტირებადი ვალი</t>
  </si>
  <si>
    <t>სარეზერვო ფონდი</t>
  </si>
  <si>
    <t>კომპანია:</t>
  </si>
  <si>
    <t>მაღრაძე ლია</t>
  </si>
  <si>
    <t>კახიანი გიორგი</t>
  </si>
  <si>
    <t>კახიანი ნათია</t>
  </si>
  <si>
    <t>კახიანი ეკატერინე</t>
  </si>
  <si>
    <t>ლია მაღრაძე</t>
  </si>
  <si>
    <t>ეკატერინე კახიანი</t>
  </si>
  <si>
    <t>კომპანია: შპს მიკროსაფინანსო ორგანიზაცია კრედიტორი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</si>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</sst>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_ ;[Red]\-#,##0\ "/>
    <numFmt numFmtId="165" formatCode="#,##0.00_ ;[Red]\-#,##0.00\ "/>
    <numFmt numFmtId="166" formatCode="mm/dd/yy"/>
    <numFmt numFmtId="167" formatCode="m/d/yy;@"/>
    <numFmt numFmtId="168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b/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192">
    <xf numFmtId="0" fontId="0" fillId="0" borderId="0" xfId="0"/>
    <xf numFmtId="0" fontId="2" fillId="2" borderId="0" xfId="1" applyFont="1" applyFill="1"/>
    <xf numFmtId="0" fontId="2" fillId="0" borderId="0" xfId="1" applyFont="1"/>
    <xf numFmtId="0" fontId="2" fillId="0" borderId="0" xfId="1" applyFont="1" applyProtection="1">
      <protection locked="0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indent="3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right"/>
    </xf>
    <xf numFmtId="0" fontId="2" fillId="3" borderId="1" xfId="1" applyFont="1" applyFill="1" applyBorder="1" applyAlignment="1">
      <alignment horizontal="left" indent="1"/>
    </xf>
    <xf numFmtId="0" fontId="3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indent="1"/>
    </xf>
    <xf numFmtId="0" fontId="2" fillId="0" borderId="6" xfId="1" applyFont="1" applyBorder="1" applyAlignment="1">
      <alignment horizontal="left" indent="1"/>
    </xf>
    <xf numFmtId="0" fontId="4" fillId="0" borderId="0" xfId="1" applyFont="1" applyProtection="1">
      <protection locked="0"/>
    </xf>
    <xf numFmtId="0" fontId="2" fillId="2" borderId="8" xfId="1" applyFont="1" applyFill="1" applyBorder="1" applyAlignment="1">
      <alignment horizontal="left" indent="1"/>
    </xf>
    <xf numFmtId="0" fontId="2" fillId="0" borderId="9" xfId="1" applyFont="1" applyBorder="1" applyAlignment="1">
      <alignment horizontal="left" indent="1"/>
    </xf>
    <xf numFmtId="0" fontId="3" fillId="2" borderId="11" xfId="1" applyFont="1" applyFill="1" applyBorder="1"/>
    <xf numFmtId="0" fontId="2" fillId="2" borderId="6" xfId="1" applyFont="1" applyFill="1" applyBorder="1" applyAlignment="1">
      <alignment horizontal="left" indent="1"/>
    </xf>
    <xf numFmtId="0" fontId="2" fillId="2" borderId="9" xfId="1" applyFont="1" applyFill="1" applyBorder="1" applyAlignment="1">
      <alignment horizontal="left" indent="1"/>
    </xf>
    <xf numFmtId="0" fontId="2" fillId="2" borderId="13" xfId="1" applyFont="1" applyFill="1" applyBorder="1" applyAlignment="1">
      <alignment horizontal="left" indent="1"/>
    </xf>
    <xf numFmtId="0" fontId="4" fillId="0" borderId="0" xfId="1" applyFont="1"/>
    <xf numFmtId="165" fontId="2" fillId="0" borderId="0" xfId="1" applyNumberFormat="1" applyFont="1"/>
    <xf numFmtId="43" fontId="2" fillId="0" borderId="0" xfId="2" applyFont="1" applyFill="1" applyBorder="1" applyProtection="1"/>
    <xf numFmtId="10" fontId="2" fillId="0" borderId="0" xfId="3" applyNumberFormat="1" applyFont="1" applyFill="1" applyBorder="1" applyProtection="1"/>
    <xf numFmtId="43" fontId="2" fillId="0" borderId="0" xfId="2" applyFont="1" applyFill="1" applyBorder="1" applyProtection="1">
      <protection locked="0"/>
    </xf>
    <xf numFmtId="0" fontId="8" fillId="0" borderId="0" xfId="1" applyFont="1"/>
    <xf numFmtId="166" fontId="8" fillId="0" borderId="0" xfId="1" applyNumberFormat="1" applyFont="1" applyAlignment="1">
      <alignment horizontal="lef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 wrapText="1"/>
    </xf>
    <xf numFmtId="0" fontId="8" fillId="0" borderId="14" xfId="1" applyFont="1" applyBorder="1" applyAlignment="1">
      <alignment horizontal="left" vertical="center" indent="1"/>
    </xf>
    <xf numFmtId="0" fontId="8" fillId="0" borderId="15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10" fillId="0" borderId="18" xfId="1" applyFont="1" applyBorder="1"/>
    <xf numFmtId="0" fontId="10" fillId="0" borderId="2" xfId="1" applyFont="1" applyBorder="1"/>
    <xf numFmtId="0" fontId="8" fillId="0" borderId="19" xfId="1" applyFont="1" applyBorder="1" applyAlignment="1">
      <alignment horizontal="left" wrapText="1" indent="1"/>
    </xf>
    <xf numFmtId="0" fontId="8" fillId="0" borderId="20" xfId="1" applyFont="1" applyBorder="1" applyAlignment="1">
      <alignment horizontal="left" indent="1"/>
    </xf>
    <xf numFmtId="0" fontId="5" fillId="0" borderId="24" xfId="1" applyFont="1" applyBorder="1" applyAlignment="1">
      <alignment horizontal="left" indent="2"/>
    </xf>
    <xf numFmtId="0" fontId="8" fillId="0" borderId="20" xfId="1" applyFont="1" applyBorder="1" applyAlignment="1">
      <alignment horizontal="left" wrapText="1" indent="1"/>
    </xf>
    <xf numFmtId="0" fontId="8" fillId="0" borderId="25" xfId="1" applyFont="1" applyBorder="1" applyAlignment="1">
      <alignment horizontal="left" wrapText="1" indent="1"/>
    </xf>
    <xf numFmtId="0" fontId="8" fillId="0" borderId="2" xfId="1" applyFont="1" applyBorder="1"/>
    <xf numFmtId="0" fontId="8" fillId="0" borderId="19" xfId="1" applyFont="1" applyBorder="1" applyAlignment="1">
      <alignment horizontal="left" wrapText="1"/>
    </xf>
    <xf numFmtId="0" fontId="8" fillId="0" borderId="20" xfId="1" applyFont="1" applyBorder="1" applyAlignment="1">
      <alignment horizontal="left"/>
    </xf>
    <xf numFmtId="0" fontId="8" fillId="0" borderId="20" xfId="1" applyFont="1" applyBorder="1" applyAlignment="1">
      <alignment horizontal="left" wrapText="1"/>
    </xf>
    <xf numFmtId="0" fontId="9" fillId="0" borderId="30" xfId="1" applyFont="1" applyBorder="1" applyAlignment="1">
      <alignment horizontal="left"/>
    </xf>
    <xf numFmtId="0" fontId="8" fillId="0" borderId="19" xfId="1" applyFont="1" applyBorder="1" applyAlignment="1">
      <alignment horizontal="left" indent="1"/>
    </xf>
    <xf numFmtId="0" fontId="5" fillId="0" borderId="20" xfId="1" applyFont="1" applyBorder="1" applyAlignment="1">
      <alignment horizontal="left" wrapText="1" indent="2"/>
    </xf>
    <xf numFmtId="0" fontId="9" fillId="0" borderId="25" xfId="1" applyFont="1" applyBorder="1" applyAlignment="1">
      <alignment horizontal="left"/>
    </xf>
    <xf numFmtId="0" fontId="8" fillId="0" borderId="18" xfId="1" applyFont="1" applyBorder="1"/>
    <xf numFmtId="3" fontId="8" fillId="0" borderId="36" xfId="1" applyNumberFormat="1" applyFont="1" applyBorder="1"/>
    <xf numFmtId="3" fontId="8" fillId="4" borderId="29" xfId="1" applyNumberFormat="1" applyFont="1" applyFill="1" applyBorder="1" applyAlignment="1">
      <alignment horizontal="right"/>
    </xf>
    <xf numFmtId="3" fontId="8" fillId="0" borderId="20" xfId="1" applyNumberFormat="1" applyFont="1" applyBorder="1" applyAlignment="1" applyProtection="1">
      <alignment horizontal="right"/>
      <protection locked="0"/>
    </xf>
    <xf numFmtId="3" fontId="8" fillId="4" borderId="21" xfId="1" applyNumberFormat="1" applyFont="1" applyFill="1" applyBorder="1" applyAlignment="1">
      <alignment horizontal="right"/>
    </xf>
    <xf numFmtId="3" fontId="8" fillId="0" borderId="25" xfId="1" applyNumberFormat="1" applyFont="1" applyBorder="1" applyAlignment="1" applyProtection="1">
      <alignment horizontal="right"/>
      <protection locked="0"/>
    </xf>
    <xf numFmtId="3" fontId="8" fillId="4" borderId="34" xfId="1" applyNumberFormat="1" applyFont="1" applyFill="1" applyBorder="1" applyAlignment="1">
      <alignment horizontal="right"/>
    </xf>
    <xf numFmtId="3" fontId="8" fillId="4" borderId="33" xfId="1" applyNumberFormat="1" applyFont="1" applyFill="1" applyBorder="1" applyAlignment="1">
      <alignment horizontal="right"/>
    </xf>
    <xf numFmtId="0" fontId="9" fillId="0" borderId="37" xfId="1" applyFont="1" applyBorder="1" applyAlignment="1">
      <alignment horizontal="left" indent="1"/>
    </xf>
    <xf numFmtId="3" fontId="8" fillId="0" borderId="37" xfId="1" applyNumberFormat="1" applyFont="1" applyBorder="1" applyAlignment="1">
      <alignment horizontal="right"/>
    </xf>
    <xf numFmtId="0" fontId="9" fillId="0" borderId="15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left" wrapText="1" indent="1"/>
    </xf>
    <xf numFmtId="3" fontId="8" fillId="0" borderId="37" xfId="1" applyNumberFormat="1" applyFont="1" applyBorder="1" applyAlignment="1" applyProtection="1">
      <alignment horizontal="right" vertical="center"/>
      <protection locked="0"/>
    </xf>
    <xf numFmtId="3" fontId="8" fillId="4" borderId="39" xfId="1" applyNumberFormat="1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15" xfId="1" applyFont="1" applyBorder="1" applyAlignment="1">
      <alignment horizontal="left"/>
    </xf>
    <xf numFmtId="0" fontId="8" fillId="0" borderId="27" xfId="1" applyFont="1" applyBorder="1" applyAlignment="1">
      <alignment horizontal="left" wrapText="1" indent="1"/>
    </xf>
    <xf numFmtId="3" fontId="8" fillId="0" borderId="27" xfId="1" applyNumberFormat="1" applyFont="1" applyBorder="1" applyAlignment="1" applyProtection="1">
      <alignment horizontal="right" vertical="center"/>
      <protection locked="0"/>
    </xf>
    <xf numFmtId="3" fontId="8" fillId="4" borderId="33" xfId="1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center"/>
    </xf>
    <xf numFmtId="38" fontId="8" fillId="0" borderId="0" xfId="1" applyNumberFormat="1" applyFont="1"/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8" fillId="2" borderId="0" xfId="1" applyFont="1" applyFill="1"/>
    <xf numFmtId="0" fontId="8" fillId="2" borderId="9" xfId="1" applyFont="1" applyFill="1" applyBorder="1" applyAlignment="1">
      <alignment horizontal="left" indent="2"/>
    </xf>
    <xf numFmtId="0" fontId="8" fillId="0" borderId="49" xfId="4" applyFont="1" applyBorder="1" applyAlignment="1">
      <alignment horizontal="left" indent="1"/>
    </xf>
    <xf numFmtId="0" fontId="8" fillId="0" borderId="50" xfId="4" applyFont="1" applyBorder="1" applyAlignment="1">
      <alignment horizontal="left" indent="1"/>
    </xf>
    <xf numFmtId="0" fontId="8" fillId="0" borderId="52" xfId="4" applyFont="1" applyBorder="1" applyAlignment="1">
      <alignment horizontal="left" indent="1"/>
    </xf>
    <xf numFmtId="0" fontId="8" fillId="0" borderId="54" xfId="1" applyFont="1" applyBorder="1"/>
    <xf numFmtId="0" fontId="8" fillId="0" borderId="51" xfId="4" applyFont="1" applyBorder="1" applyAlignment="1">
      <alignment horizontal="left" indent="1"/>
    </xf>
    <xf numFmtId="0" fontId="8" fillId="0" borderId="55" xfId="4" applyFont="1" applyBorder="1" applyAlignment="1">
      <alignment horizontal="left" indent="1"/>
    </xf>
    <xf numFmtId="0" fontId="8" fillId="0" borderId="53" xfId="1" applyFont="1" applyBorder="1" applyAlignment="1">
      <alignment horizontal="left" indent="1"/>
    </xf>
    <xf numFmtId="0" fontId="8" fillId="0" borderId="53" xfId="4" applyFont="1" applyBorder="1" applyAlignment="1">
      <alignment horizontal="left" indent="1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167" fontId="11" fillId="2" borderId="0" xfId="0" applyNumberFormat="1" applyFont="1" applyFill="1" applyAlignment="1" applyProtection="1">
      <alignment horizontal="left"/>
      <protection locked="0"/>
    </xf>
    <xf numFmtId="0" fontId="11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1" fillId="2" borderId="8" xfId="0" applyFont="1" applyFill="1" applyBorder="1"/>
    <xf numFmtId="0" fontId="11" fillId="2" borderId="9" xfId="0" applyFont="1" applyFill="1" applyBorder="1" applyProtection="1">
      <protection locked="0"/>
    </xf>
    <xf numFmtId="0" fontId="13" fillId="2" borderId="9" xfId="0" applyFont="1" applyFill="1" applyBorder="1"/>
    <xf numFmtId="0" fontId="11" fillId="2" borderId="43" xfId="0" applyFont="1" applyFill="1" applyBorder="1"/>
    <xf numFmtId="0" fontId="11" fillId="2" borderId="44" xfId="0" applyFont="1" applyFill="1" applyBorder="1" applyProtection="1">
      <protection locked="0"/>
    </xf>
    <xf numFmtId="0" fontId="8" fillId="2" borderId="0" xfId="1" applyFont="1" applyFill="1" applyAlignment="1">
      <alignment horizontal="left"/>
    </xf>
    <xf numFmtId="14" fontId="8" fillId="2" borderId="0" xfId="1" applyNumberFormat="1" applyFont="1" applyFill="1" applyAlignment="1">
      <alignment horizontal="left"/>
    </xf>
    <xf numFmtId="0" fontId="11" fillId="2" borderId="56" xfId="0" applyFont="1" applyFill="1" applyBorder="1"/>
    <xf numFmtId="0" fontId="11" fillId="2" borderId="59" xfId="0" applyFont="1" applyFill="1" applyBorder="1" applyProtection="1">
      <protection locked="0"/>
    </xf>
    <xf numFmtId="10" fontId="11" fillId="2" borderId="59" xfId="3" applyNumberFormat="1" applyFont="1" applyFill="1" applyBorder="1" applyAlignment="1"/>
    <xf numFmtId="0" fontId="11" fillId="2" borderId="59" xfId="0" applyFont="1" applyFill="1" applyBorder="1"/>
    <xf numFmtId="0" fontId="13" fillId="2" borderId="10" xfId="0" applyFont="1" applyFill="1" applyBorder="1" applyAlignment="1">
      <alignment horizontal="center"/>
    </xf>
    <xf numFmtId="10" fontId="11" fillId="2" borderId="10" xfId="3" applyNumberFormat="1" applyFont="1" applyFill="1" applyBorder="1" applyAlignment="1">
      <alignment horizontal="center"/>
    </xf>
    <xf numFmtId="10" fontId="11" fillId="2" borderId="45" xfId="3" applyNumberFormat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164" fontId="2" fillId="0" borderId="6" xfId="1" applyNumberFormat="1" applyFont="1" applyBorder="1" applyAlignment="1">
      <alignment horizontal="right"/>
    </xf>
    <xf numFmtId="164" fontId="2" fillId="0" borderId="9" xfId="1" applyNumberFormat="1" applyFont="1" applyBorder="1" applyAlignment="1">
      <alignment horizontal="right"/>
    </xf>
    <xf numFmtId="164" fontId="3" fillId="0" borderId="11" xfId="1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indent="1"/>
    </xf>
    <xf numFmtId="0" fontId="3" fillId="0" borderId="3" xfId="1" applyFont="1" applyBorder="1"/>
    <xf numFmtId="164" fontId="9" fillId="0" borderId="7" xfId="1" applyNumberFormat="1" applyFont="1" applyBorder="1" applyAlignment="1">
      <alignment horizontal="right"/>
    </xf>
    <xf numFmtId="164" fontId="9" fillId="0" borderId="10" xfId="1" applyNumberFormat="1" applyFont="1" applyBorder="1" applyAlignment="1">
      <alignment horizontal="right"/>
    </xf>
    <xf numFmtId="164" fontId="9" fillId="0" borderId="12" xfId="1" applyNumberFormat="1" applyFont="1" applyBorder="1" applyAlignment="1">
      <alignment horizontal="right"/>
    </xf>
    <xf numFmtId="164" fontId="9" fillId="0" borderId="4" xfId="1" applyNumberFormat="1" applyFont="1" applyBorder="1" applyAlignment="1">
      <alignment horizontal="right"/>
    </xf>
    <xf numFmtId="164" fontId="8" fillId="0" borderId="9" xfId="1" applyNumberFormat="1" applyFont="1" applyBorder="1" applyAlignment="1">
      <alignment horizontal="right"/>
    </xf>
    <xf numFmtId="38" fontId="8" fillId="0" borderId="9" xfId="1" applyNumberFormat="1" applyFont="1" applyBorder="1" applyAlignment="1">
      <alignment horizontal="right"/>
    </xf>
    <xf numFmtId="38" fontId="9" fillId="0" borderId="10" xfId="1" applyNumberFormat="1" applyFont="1" applyBorder="1" applyAlignment="1">
      <alignment horizontal="right"/>
    </xf>
    <xf numFmtId="0" fontId="7" fillId="0" borderId="0" xfId="1" applyFont="1"/>
    <xf numFmtId="0" fontId="9" fillId="0" borderId="27" xfId="1" applyFont="1" applyBorder="1"/>
    <xf numFmtId="0" fontId="9" fillId="0" borderId="27" xfId="1" applyFont="1" applyBorder="1" applyAlignment="1">
      <alignment horizontal="left"/>
    </xf>
    <xf numFmtId="0" fontId="9" fillId="0" borderId="35" xfId="1" applyFont="1" applyBorder="1" applyAlignment="1">
      <alignment horizontal="left"/>
    </xf>
    <xf numFmtId="0" fontId="9" fillId="0" borderId="2" xfId="1" applyFont="1" applyBorder="1"/>
    <xf numFmtId="3" fontId="9" fillId="0" borderId="2" xfId="1" applyNumberFormat="1" applyFont="1" applyBorder="1"/>
    <xf numFmtId="3" fontId="9" fillId="0" borderId="15" xfId="1" applyNumberFormat="1" applyFont="1" applyBorder="1" applyAlignment="1">
      <alignment horizontal="right"/>
    </xf>
    <xf numFmtId="3" fontId="9" fillId="0" borderId="16" xfId="1" applyNumberFormat="1" applyFont="1" applyBorder="1" applyAlignment="1">
      <alignment horizontal="right"/>
    </xf>
    <xf numFmtId="3" fontId="9" fillId="0" borderId="17" xfId="1" applyNumberFormat="1" applyFont="1" applyBorder="1" applyAlignment="1">
      <alignment horizontal="right"/>
    </xf>
    <xf numFmtId="3" fontId="9" fillId="0" borderId="28" xfId="1" applyNumberFormat="1" applyFont="1" applyBorder="1" applyAlignment="1">
      <alignment horizontal="right"/>
    </xf>
    <xf numFmtId="3" fontId="9" fillId="0" borderId="42" xfId="1" applyNumberFormat="1" applyFont="1" applyBorder="1" applyAlignment="1">
      <alignment horizontal="right"/>
    </xf>
    <xf numFmtId="3" fontId="9" fillId="0" borderId="27" xfId="1" applyNumberFormat="1" applyFont="1" applyBorder="1" applyAlignment="1">
      <alignment horizontal="right"/>
    </xf>
    <xf numFmtId="0" fontId="8" fillId="0" borderId="40" xfId="4" applyFont="1" applyBorder="1" applyAlignment="1">
      <alignment horizontal="left" indent="1"/>
    </xf>
    <xf numFmtId="0" fontId="9" fillId="0" borderId="41" xfId="1" applyFont="1" applyBorder="1"/>
    <xf numFmtId="3" fontId="9" fillId="0" borderId="41" xfId="1" applyNumberFormat="1" applyFont="1" applyBorder="1" applyAlignment="1">
      <alignment horizontal="right"/>
    </xf>
    <xf numFmtId="0" fontId="9" fillId="0" borderId="0" xfId="1" applyFont="1"/>
    <xf numFmtId="164" fontId="9" fillId="0" borderId="22" xfId="1" applyNumberFormat="1" applyFont="1" applyBorder="1" applyAlignment="1">
      <alignment horizontal="right"/>
    </xf>
    <xf numFmtId="164" fontId="9" fillId="0" borderId="23" xfId="1" applyNumberFormat="1" applyFont="1" applyBorder="1" applyAlignment="1">
      <alignment horizontal="right"/>
    </xf>
    <xf numFmtId="164" fontId="14" fillId="0" borderId="23" xfId="1" applyNumberFormat="1" applyFont="1" applyBorder="1" applyAlignment="1">
      <alignment horizontal="right"/>
    </xf>
    <xf numFmtId="3" fontId="9" fillId="0" borderId="22" xfId="1" applyNumberFormat="1" applyFont="1" applyBorder="1" applyAlignment="1">
      <alignment horizontal="right"/>
    </xf>
    <xf numFmtId="3" fontId="9" fillId="0" borderId="23" xfId="1" applyNumberFormat="1" applyFont="1" applyBorder="1" applyAlignment="1">
      <alignment horizontal="right"/>
    </xf>
    <xf numFmtId="3" fontId="9" fillId="0" borderId="26" xfId="1" applyNumberFormat="1" applyFont="1" applyBorder="1" applyAlignment="1">
      <alignment horizontal="right"/>
    </xf>
    <xf numFmtId="3" fontId="9" fillId="0" borderId="38" xfId="1" applyNumberFormat="1" applyFont="1" applyBorder="1" applyAlignment="1">
      <alignment horizontal="right"/>
    </xf>
    <xf numFmtId="38" fontId="9" fillId="0" borderId="0" xfId="1" applyNumberFormat="1" applyFont="1"/>
    <xf numFmtId="0" fontId="9" fillId="0" borderId="0" xfId="1" applyFont="1" applyProtection="1">
      <protection locked="0"/>
    </xf>
    <xf numFmtId="164" fontId="2" fillId="5" borderId="9" xfId="0" applyNumberFormat="1" applyFont="1" applyFill="1" applyBorder="1" applyAlignment="1">
      <alignment horizontal="right"/>
    </xf>
    <xf numFmtId="0" fontId="11" fillId="2" borderId="60" xfId="0" applyFont="1" applyFill="1" applyBorder="1"/>
    <xf numFmtId="0" fontId="12" fillId="2" borderId="62" xfId="0" applyFont="1" applyFill="1" applyBorder="1"/>
    <xf numFmtId="0" fontId="8" fillId="0" borderId="20" xfId="0" applyFont="1" applyBorder="1" applyProtection="1">
      <protection locked="0"/>
    </xf>
    <xf numFmtId="164" fontId="2" fillId="2" borderId="6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8" fontId="8" fillId="0" borderId="20" xfId="0" applyNumberFormat="1" applyFont="1" applyBorder="1" applyAlignment="1" applyProtection="1">
      <alignment horizontal="right"/>
      <protection locked="0"/>
    </xf>
    <xf numFmtId="164" fontId="5" fillId="0" borderId="20" xfId="0" applyNumberFormat="1" applyFont="1" applyBorder="1" applyAlignment="1" applyProtection="1">
      <alignment horizontal="right"/>
      <protection locked="0"/>
    </xf>
    <xf numFmtId="164" fontId="5" fillId="0" borderId="21" xfId="0" applyNumberFormat="1" applyFont="1" applyBorder="1" applyAlignment="1" applyProtection="1">
      <alignment horizontal="right"/>
      <protection locked="0"/>
    </xf>
    <xf numFmtId="164" fontId="5" fillId="0" borderId="25" xfId="0" applyNumberFormat="1" applyFont="1" applyBorder="1" applyAlignment="1" applyProtection="1">
      <alignment horizontal="right"/>
      <protection locked="0"/>
    </xf>
    <xf numFmtId="164" fontId="8" fillId="0" borderId="19" xfId="0" applyNumberFormat="1" applyFont="1" applyBorder="1" applyAlignment="1" applyProtection="1">
      <alignment horizontal="right"/>
      <protection locked="0"/>
    </xf>
    <xf numFmtId="164" fontId="8" fillId="0" borderId="29" xfId="0" applyNumberFormat="1" applyFont="1" applyBorder="1" applyAlignment="1" applyProtection="1">
      <alignment horizontal="right"/>
      <protection locked="0"/>
    </xf>
    <xf numFmtId="164" fontId="8" fillId="0" borderId="20" xfId="0" applyNumberFormat="1" applyFont="1" applyBorder="1" applyAlignment="1" applyProtection="1">
      <alignment horizontal="right"/>
      <protection locked="0"/>
    </xf>
    <xf numFmtId="164" fontId="8" fillId="0" borderId="21" xfId="0" applyNumberFormat="1" applyFont="1" applyBorder="1" applyAlignment="1" applyProtection="1">
      <alignment horizontal="right"/>
      <protection locked="0"/>
    </xf>
    <xf numFmtId="164" fontId="8" fillId="0" borderId="25" xfId="0" applyNumberFormat="1" applyFont="1" applyBorder="1" applyAlignment="1" applyProtection="1">
      <alignment horizontal="right"/>
      <protection locked="0"/>
    </xf>
    <xf numFmtId="3" fontId="8" fillId="0" borderId="19" xfId="0" applyNumberFormat="1" applyFont="1" applyBorder="1" applyAlignment="1" applyProtection="1">
      <alignment horizontal="right"/>
      <protection locked="0"/>
    </xf>
    <xf numFmtId="164" fontId="8" fillId="6" borderId="20" xfId="0" applyNumberFormat="1" applyFont="1" applyFill="1" applyBorder="1" applyAlignment="1">
      <alignment horizontal="right"/>
    </xf>
    <xf numFmtId="164" fontId="8" fillId="6" borderId="21" xfId="0" applyNumberFormat="1" applyFont="1" applyFill="1" applyBorder="1" applyAlignment="1">
      <alignment horizontal="right"/>
    </xf>
    <xf numFmtId="164" fontId="8" fillId="6" borderId="23" xfId="0" applyNumberFormat="1" applyFont="1" applyFill="1" applyBorder="1" applyAlignment="1">
      <alignment horizontal="right"/>
    </xf>
    <xf numFmtId="164" fontId="8" fillId="6" borderId="22" xfId="0" applyNumberFormat="1" applyFont="1" applyFill="1" applyBorder="1" applyAlignment="1">
      <alignment horizontal="right"/>
    </xf>
    <xf numFmtId="164" fontId="8" fillId="6" borderId="26" xfId="0" applyNumberFormat="1" applyFont="1" applyFill="1" applyBorder="1" applyAlignment="1">
      <alignment horizontal="right"/>
    </xf>
    <xf numFmtId="164" fontId="9" fillId="6" borderId="27" xfId="0" applyNumberFormat="1" applyFont="1" applyFill="1" applyBorder="1" applyAlignment="1">
      <alignment horizontal="right"/>
    </xf>
    <xf numFmtId="164" fontId="9" fillId="6" borderId="28" xfId="0" applyNumberFormat="1" applyFont="1" applyFill="1" applyBorder="1" applyAlignment="1">
      <alignment horizontal="right"/>
    </xf>
    <xf numFmtId="164" fontId="9" fillId="6" borderId="30" xfId="0" applyNumberFormat="1" applyFont="1" applyFill="1" applyBorder="1" applyAlignment="1">
      <alignment horizontal="right"/>
    </xf>
    <xf numFmtId="164" fontId="9" fillId="6" borderId="31" xfId="0" applyNumberFormat="1" applyFont="1" applyFill="1" applyBorder="1" applyAlignment="1">
      <alignment horizontal="right"/>
    </xf>
    <xf numFmtId="164" fontId="9" fillId="6" borderId="32" xfId="0" applyNumberFormat="1" applyFont="1" applyFill="1" applyBorder="1" applyAlignment="1">
      <alignment horizontal="right"/>
    </xf>
    <xf numFmtId="164" fontId="9" fillId="6" borderId="33" xfId="0" applyNumberFormat="1" applyFont="1" applyFill="1" applyBorder="1" applyAlignment="1">
      <alignment horizontal="right"/>
    </xf>
    <xf numFmtId="164" fontId="8" fillId="6" borderId="19" xfId="0" applyNumberFormat="1" applyFont="1" applyFill="1" applyBorder="1" applyAlignment="1">
      <alignment horizontal="right"/>
    </xf>
    <xf numFmtId="164" fontId="8" fillId="6" borderId="29" xfId="0" applyNumberFormat="1" applyFont="1" applyFill="1" applyBorder="1" applyAlignment="1">
      <alignment horizontal="right"/>
    </xf>
    <xf numFmtId="164" fontId="5" fillId="6" borderId="23" xfId="0" applyNumberFormat="1" applyFont="1" applyFill="1" applyBorder="1" applyAlignment="1">
      <alignment horizontal="right"/>
    </xf>
    <xf numFmtId="3" fontId="8" fillId="6" borderId="25" xfId="0" applyNumberFormat="1" applyFont="1" applyFill="1" applyBorder="1" applyAlignment="1">
      <alignment horizontal="right"/>
    </xf>
    <xf numFmtId="3" fontId="9" fillId="6" borderId="35" xfId="0" applyNumberFormat="1" applyFont="1" applyFill="1" applyBorder="1" applyAlignment="1">
      <alignment horizontal="right"/>
    </xf>
    <xf numFmtId="3" fontId="8" fillId="6" borderId="22" xfId="0" applyNumberFormat="1" applyFont="1" applyFill="1" applyBorder="1" applyAlignment="1">
      <alignment horizontal="right"/>
    </xf>
    <xf numFmtId="164" fontId="8" fillId="7" borderId="25" xfId="0" applyNumberFormat="1" applyFont="1" applyFill="1" applyBorder="1" applyAlignment="1" applyProtection="1">
      <alignment horizontal="right"/>
      <protection locked="0"/>
    </xf>
    <xf numFmtId="164" fontId="8" fillId="0" borderId="34" xfId="0" applyNumberFormat="1" applyFont="1" applyBorder="1" applyAlignment="1" applyProtection="1">
      <alignment horizontal="right"/>
      <protection locked="0"/>
    </xf>
    <xf numFmtId="0" fontId="13" fillId="2" borderId="47" xfId="0" applyFont="1" applyFill="1" applyBorder="1" applyAlignment="1">
      <alignment horizontal="left"/>
    </xf>
    <xf numFmtId="0" fontId="13" fillId="2" borderId="48" xfId="0" applyFont="1" applyFill="1" applyBorder="1" applyAlignment="1">
      <alignment horizontal="left"/>
    </xf>
    <xf numFmtId="0" fontId="13" fillId="2" borderId="46" xfId="0" applyFont="1" applyFill="1" applyBorder="1" applyAlignment="1">
      <alignment horizontal="left"/>
    </xf>
    <xf numFmtId="0" fontId="13" fillId="2" borderId="57" xfId="0" applyFont="1" applyFill="1" applyBorder="1" applyAlignment="1">
      <alignment horizontal="left"/>
    </xf>
    <xf numFmtId="0" fontId="13" fillId="2" borderId="58" xfId="0" applyFont="1" applyFill="1" applyBorder="1" applyAlignment="1">
      <alignment horizontal="left"/>
    </xf>
    <xf numFmtId="0" fontId="13" fillId="2" borderId="61" xfId="0" applyFont="1" applyFill="1" applyBorder="1" applyAlignment="1">
      <alignment horizontal="left"/>
    </xf>
    <xf numFmtId="0" fontId="11" fillId="2" borderId="9" xfId="0" applyFont="1" applyFill="1" applyBorder="1"/>
    <xf numFmtId="0" fontId="11" fillId="2" borderId="10" xfId="0" applyFont="1" applyFill="1" applyBorder="1"/>
    <xf numFmtId="0" fontId="11" fillId="2" borderId="63" xfId="0" applyFont="1" applyFill="1" applyBorder="1"/>
    <xf numFmtId="0" fontId="11" fillId="2" borderId="64" xfId="0" applyFont="1" applyFill="1" applyBorder="1"/>
    <xf numFmtId="0" fontId="11" fillId="2" borderId="0" xfId="0" applyFont="1" applyFill="1" applyAlignment="1">
      <alignment horizontal="left"/>
    </xf>
    <xf numFmtId="0" fontId="13" fillId="2" borderId="57" xfId="0" applyFont="1" applyFill="1" applyBorder="1" applyAlignment="1">
      <alignment horizontal="left" shrinkToFit="1"/>
    </xf>
    <xf numFmtId="0" fontId="13" fillId="2" borderId="58" xfId="0" applyFont="1" applyFill="1" applyBorder="1" applyAlignment="1">
      <alignment horizontal="left" shrinkToFit="1"/>
    </xf>
    <xf numFmtId="0" fontId="13" fillId="2" borderId="61" xfId="0" applyFont="1" applyFill="1" applyBorder="1" applyAlignment="1">
      <alignment horizontal="left" shrinkToFit="1"/>
    </xf>
  </cellXfs>
  <cellStyles count="6">
    <cellStyle name="Comma 2" xfId="2" xr:uid="{00000000-0005-0000-0000-000000000000}"/>
    <cellStyle name="Normal" xfId="0" builtinId="0"/>
    <cellStyle name="Normal 10" xfId="5" xr:uid="{00000000-0005-0000-0000-000002000000}"/>
    <cellStyle name="Normal 2" xfId="1" xr:uid="{00000000-0005-0000-0000-000003000000}"/>
    <cellStyle name="Normal 2 2" xfId="4" xr:uid="{00000000-0005-0000-0000-000004000000}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maisuradze/Desktop/&#4320;&#4308;&#4318;&#4317;&#4320;&#4322;&#4312;%20&#4305;&#4320;&#4331;&#4304;&#4316;&#4308;&#4305;&#4304;/&#4307;&#4304;&#4316;&#4304;&#4320;&#4311;&#4312;%201.xlsx" TargetMode="External"/><Relationship Id="rId1" Type="http://schemas.openxmlformats.org/officeDocument/2006/relationships/externalLinkPath" Target="/Users/amaisuradze/Desktop/&#4320;&#4308;&#4318;&#4317;&#4320;&#4322;&#4312;%20&#4305;&#4320;&#4331;&#4304;&#4316;&#4308;&#4305;&#4304;/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maisuradze/AppData/Local/Microsoft/Windows/INetCache/Content.Outlook/3SUN7YWS/FRM-V3.xlsx" TargetMode="External"/><Relationship Id="rId1" Type="http://schemas.openxmlformats.org/officeDocument/2006/relationships/externalLinkPath" Target="/Users/amaisuradze/AppData/Local/Microsoft/Windows/INetCache/Content.Outlook/3SUN7YWS/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maisuradze/Desktop/&#4304;&#4316;&#4306;&#4304;&#4320;&#4312;&#4328;&#4306;&#4308;&#4305;&#4312;&#4321;%20&#4318;&#4320;&#4317;&#4308;&#4325;&#4322;&#4312;/&#4307;&#4304;&#4316;&#4304;&#4320;&#4311;&#4312;%201%2013-08-2018.xlsx" TargetMode="External"/><Relationship Id="rId1" Type="http://schemas.openxmlformats.org/officeDocument/2006/relationships/externalLinkPath" Target="/Users/amaisuradze/Desktop/&#4304;&#4316;&#4306;&#4304;&#4320;&#4312;&#4328;&#4306;&#4308;&#4305;&#4312;&#4321;%20&#4318;&#4320;&#4317;&#4308;&#4325;&#4322;&#4312;/&#4307;&#4304;&#4316;&#4304;&#4320;&#4311;&#4312;%201%2013-08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"/>
      <sheetName val="RC"/>
      <sheetName val="RC-C"/>
      <sheetName val="RC-LA"/>
      <sheetName val="RC-LC"/>
      <sheetName val="RC-A"/>
      <sheetName val="RC-I"/>
      <sheetName val="RC-RA"/>
      <sheetName val="RC-FA"/>
      <sheetName val="RC-BB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D"/>
      <sheetName val="S-Cap"/>
      <sheetName val="A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O3" t="str">
            <v>შპს. მისო "4ფინანსი"</v>
          </cell>
        </row>
        <row r="4">
          <cell r="O4" t="str">
            <v>სს. მისო "ალფა ექსპრესი"</v>
          </cell>
        </row>
        <row r="5">
          <cell r="O5" t="str">
            <v>შპს. მისო "აქსიფინა"</v>
          </cell>
        </row>
        <row r="6">
          <cell r="O6" t="str">
            <v>შპს. მისო "B კრედიტი"</v>
          </cell>
        </row>
        <row r="7">
          <cell r="O7" t="str">
            <v>შპს. მისო "ბანი კრედიტი"</v>
          </cell>
        </row>
        <row r="8">
          <cell r="O8" t="str">
            <v>შპს. მისო "ბბ კრედიტი"</v>
          </cell>
        </row>
        <row r="9">
          <cell r="O9" t="str">
            <v>შპს. მისო "ბერმელი"</v>
          </cell>
        </row>
        <row r="10">
          <cell r="O10" t="str">
            <v>შპს. მისო "ბი აი ჯი"</v>
          </cell>
        </row>
        <row r="11">
          <cell r="O11" t="str">
            <v>შპს. მისო "ბონაკო"</v>
          </cell>
        </row>
        <row r="12">
          <cell r="O12" t="str">
            <v>შპს. მისო "ბიზნეს სტარტაპ კრედიტი"</v>
          </cell>
        </row>
        <row r="13"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შპს. მისო "კავკასიის მიკრო კრედიტი"</v>
          </cell>
        </row>
        <row r="16">
          <cell r="O16" t="str">
            <v>შპს. მისო "კონტინენტალ სიტი კრედიტი"</v>
          </cell>
        </row>
        <row r="17">
          <cell r="O17" t="str">
            <v>შპს. მისო "ცენტრალი"</v>
          </cell>
        </row>
        <row r="18">
          <cell r="O18" t="str">
            <v>შპს. მისო "სიტი კრედიტი"</v>
          </cell>
        </row>
        <row r="19">
          <cell r="O19" t="str">
            <v>შპს. მისო "კრედექსი"</v>
          </cell>
        </row>
        <row r="20">
          <cell r="O20" t="str">
            <v>შპს. მისო "კრედფინი"</v>
          </cell>
        </row>
        <row r="21">
          <cell r="O21" t="str">
            <v>შპს. მისო "კრედიტ ცენტრი"</v>
          </cell>
        </row>
        <row r="22">
          <cell r="O22" t="str">
            <v>სს. მისო "კრედიტ პლუს ჯორჯია"</v>
          </cell>
        </row>
        <row r="23">
          <cell r="O23" t="str">
            <v>შპს. მისო "კრედიტ სერვისი"</v>
          </cell>
        </row>
        <row r="24">
          <cell r="O24" t="str">
            <v>შპს. მისო "კრედიტორი"</v>
          </cell>
        </row>
        <row r="25">
          <cell r="O25" t="str">
            <v>შპს. მისო "კრედიტსერვისი+"</v>
          </cell>
        </row>
        <row r="26">
          <cell r="O26" t="str">
            <v>შპს. მისო "კროს კრედიტი"</v>
          </cell>
        </row>
        <row r="27">
          <cell r="O27" t="str">
            <v>სს. მისო "კრისტალი"</v>
          </cell>
        </row>
        <row r="28">
          <cell r="O28" t="str">
            <v>შპს. მისო "იზიკრედ ჯორჯია"</v>
          </cell>
        </row>
        <row r="29">
          <cell r="O29" t="str">
            <v>შპს. მისო "ევრო კრედიტი"</v>
          </cell>
        </row>
        <row r="30">
          <cell r="O30" t="str">
            <v>შპს. მისო "ექსპრეს კაპიტალ+"</v>
          </cell>
        </row>
        <row r="31">
          <cell r="O31" t="str">
            <v>შპს. მისო "ფემილი კრედიტი"</v>
          </cell>
        </row>
        <row r="32">
          <cell r="O32" t="str">
            <v>შპს. მისო "ფინ კრედიტი"</v>
          </cell>
        </row>
        <row r="33">
          <cell r="O33" t="str">
            <v>სს. მისო "ფინაგრო"</v>
          </cell>
        </row>
        <row r="34">
          <cell r="O34" t="str">
            <v>სს. მისო "ჯორჯიან კაპიტალი"</v>
          </cell>
        </row>
        <row r="35">
          <cell r="O35" t="str">
            <v>სს. მისო "ქართული კრედიტი"</v>
          </cell>
        </row>
        <row r="36">
          <cell r="O36" t="str">
            <v>შპს. მისო "ჯორჯიან ინტერნეიშენალ მისო"</v>
          </cell>
        </row>
        <row r="37">
          <cell r="O37" t="str">
            <v>შპს. მისო "ჯორჯიან ფაინანშიალ კრედიტი - ჯი ეფ სი"</v>
          </cell>
        </row>
        <row r="38">
          <cell r="O38" t="str">
            <v>შპს. მისო "ჯი ეფ ეს ჯგუფი"</v>
          </cell>
        </row>
        <row r="39">
          <cell r="O39" t="str">
            <v>სს. მისო "ჯი აი სი"</v>
          </cell>
        </row>
        <row r="40">
          <cell r="O40" t="str">
            <v>შპს. მისო "გირო კრედიტი"</v>
          </cell>
        </row>
        <row r="41">
          <cell r="O41" t="str">
            <v>შპს. მისო "გლობალ კრედიტი"</v>
          </cell>
        </row>
        <row r="42">
          <cell r="O42" t="str">
            <v>შპს. მისო "იმერკრედიტი"</v>
          </cell>
        </row>
        <row r="43">
          <cell r="O43" t="str">
            <v>შპს. მისო "იმპერიალ კრედიტ"</v>
          </cell>
        </row>
        <row r="44">
          <cell r="O44" t="str">
            <v>შპს. მისო "ინტელ ექსპრეს ჯორჯია"</v>
          </cell>
        </row>
        <row r="45">
          <cell r="O45" t="str">
            <v>სს. მისო "ინვესტ ჯორჯია"</v>
          </cell>
        </row>
        <row r="46">
          <cell r="O46" t="str">
            <v>სს. მისო "ლაზიკა კაპიტალი"</v>
          </cell>
        </row>
        <row r="47">
          <cell r="O47" t="str">
            <v>შპს. მისო "ლიდერ კრედიტი"</v>
          </cell>
        </row>
        <row r="48">
          <cell r="O48" t="str">
            <v>შპს. მისო "ლენდო"</v>
          </cell>
        </row>
        <row r="49">
          <cell r="O49" t="str">
            <v>შპს. მისო "ლენდაფ"</v>
          </cell>
        </row>
        <row r="50">
          <cell r="O50" t="str">
            <v>სს. მისო "იკაპიტალი"</v>
          </cell>
        </row>
        <row r="51">
          <cell r="O51" t="str">
            <v>სს. მისო "მიკრო ბიზნეს კაპიტალი"</v>
          </cell>
        </row>
        <row r="52">
          <cell r="O52" t="str">
            <v>შპს. მისო "ემ ბი ეს"</v>
          </cell>
        </row>
        <row r="53">
          <cell r="O53" t="str">
            <v>შპს. მისო "მიკრო ინვესტი"</v>
          </cell>
        </row>
        <row r="54">
          <cell r="O54" t="str">
            <v>სს. მისო "მაიკროფინი"</v>
          </cell>
        </row>
        <row r="55">
          <cell r="O55" t="str">
            <v>შპს. მისო "MJC"</v>
          </cell>
        </row>
        <row r="56">
          <cell r="O56" t="str">
            <v>შპს. მისო "მო მანი კრედიტი"</v>
          </cell>
        </row>
        <row r="57">
          <cell r="O57" t="str">
            <v>შპს. მისო "მონეტა ექსპრეს ჯორჯია"</v>
          </cell>
        </row>
        <row r="58">
          <cell r="O58" t="str">
            <v>შპს. მისო "ნოვა კრედიტი"</v>
          </cell>
        </row>
        <row r="59">
          <cell r="O59" t="str">
            <v>სს. მისო "ნიკე კრედიტი"</v>
          </cell>
        </row>
        <row r="60">
          <cell r="O60" t="str">
            <v>შპს. მისო "PIAZZA CAPITAL"</v>
          </cell>
        </row>
        <row r="61">
          <cell r="O61" t="str">
            <v>შპს. მისო "რიკო ექსპრესი"</v>
          </cell>
        </row>
        <row r="62">
          <cell r="O62" t="str">
            <v>შპს. მისო "რივალკრედიტი"</v>
          </cell>
        </row>
        <row r="63">
          <cell r="O63" t="str">
            <v>შპს. მისო "სმარტ ფინანსი"</v>
          </cell>
        </row>
        <row r="64">
          <cell r="O64" t="str">
            <v>შპს. მისო "სმარტინვესტი"</v>
          </cell>
        </row>
        <row r="65">
          <cell r="O65" t="str">
            <v>შპს. მისო "სოლვა"</v>
          </cell>
        </row>
        <row r="66">
          <cell r="O66" t="str">
            <v>სს. მისო "სვის კაპიტალი"</v>
          </cell>
        </row>
        <row r="67">
          <cell r="O67" t="str">
            <v>შპს. მისო "სვის-კრედიტი"</v>
          </cell>
        </row>
        <row r="68">
          <cell r="O68" t="str">
            <v>შპს. მისო "TAM კრედიტი"</v>
          </cell>
        </row>
        <row r="69">
          <cell r="O69" t="str">
            <v>შპს. მისო "თბილმიკროკრედიტი"</v>
          </cell>
        </row>
        <row r="70">
          <cell r="O70" t="str">
            <v>შპს. მისო "უნივერს კრედიტი"</v>
          </cell>
        </row>
        <row r="71">
          <cell r="O71" t="str">
            <v>შპს. მისო "პროფაინანსი"</v>
          </cell>
        </row>
        <row r="72">
          <cell r="O72" t="str">
            <v>შპს. მისო "ქრიმ ფაინანს ჯორჯია"</v>
          </cell>
        </row>
        <row r="73">
          <cell r="O73" t="str">
            <v>სს. მისო "ოქეი"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zoomScale="80" zoomScaleNormal="80" zoomScaleSheetLayoutView="90" workbookViewId="0">
      <selection activeCell="B2" sqref="B2"/>
    </sheetView>
  </sheetViews>
  <sheetFormatPr defaultColWidth="9.109375" defaultRowHeight="12" customHeight="1" x14ac:dyDescent="0.2"/>
  <cols>
    <col min="1" max="1" width="7.5546875" style="85" customWidth="1"/>
    <col min="2" max="2" width="66.44140625" style="85" customWidth="1"/>
    <col min="3" max="3" width="18.88671875" style="85" customWidth="1"/>
    <col min="4" max="16384" width="9.109375" style="85"/>
  </cols>
  <sheetData>
    <row r="1" spans="1:3" ht="12" customHeight="1" x14ac:dyDescent="0.3">
      <c r="A1" s="74" t="s">
        <v>114</v>
      </c>
      <c r="B1" s="95"/>
      <c r="C1" s="84"/>
    </row>
    <row r="2" spans="1:3" ht="12" customHeight="1" x14ac:dyDescent="0.3">
      <c r="A2" s="74" t="s">
        <v>0</v>
      </c>
      <c r="B2" s="96" t="s">
        <v>115</v>
      </c>
      <c r="C2" s="86"/>
    </row>
    <row r="3" spans="1:3" ht="12" customHeight="1" thickBot="1" x14ac:dyDescent="0.35">
      <c r="A3" s="87"/>
      <c r="B3" s="88" t="s">
        <v>99</v>
      </c>
      <c r="C3" s="89"/>
    </row>
    <row r="4" spans="1:3" ht="12" customHeight="1" x14ac:dyDescent="0.3">
      <c r="A4" s="178" t="s">
        <v>97</v>
      </c>
      <c r="B4" s="179"/>
      <c r="C4" s="180"/>
    </row>
    <row r="5" spans="1:3" ht="12" customHeight="1" x14ac:dyDescent="0.3">
      <c r="A5" s="90">
        <v>1</v>
      </c>
      <c r="B5" s="184" t="s">
        <v>108</v>
      </c>
      <c r="C5" s="185"/>
    </row>
    <row r="6" spans="1:3" ht="12" customHeight="1" x14ac:dyDescent="0.3">
      <c r="A6" s="90">
        <v>2</v>
      </c>
      <c r="B6" s="186" t="s">
        <v>109</v>
      </c>
      <c r="C6" s="187"/>
    </row>
    <row r="7" spans="1:3" ht="12" customHeight="1" x14ac:dyDescent="0.3">
      <c r="A7" s="90">
        <v>3</v>
      </c>
      <c r="B7" s="186" t="s">
        <v>110</v>
      </c>
      <c r="C7" s="187"/>
    </row>
    <row r="8" spans="1:3" ht="12" customHeight="1" x14ac:dyDescent="0.3">
      <c r="A8" s="90">
        <v>4</v>
      </c>
      <c r="B8" s="184"/>
      <c r="C8" s="185"/>
    </row>
    <row r="9" spans="1:3" ht="12" customHeight="1" x14ac:dyDescent="0.3">
      <c r="A9" s="90">
        <v>5</v>
      </c>
      <c r="B9" s="184"/>
      <c r="C9" s="185"/>
    </row>
    <row r="10" spans="1:3" ht="12" customHeight="1" x14ac:dyDescent="0.3">
      <c r="A10" s="97"/>
      <c r="B10" s="100"/>
      <c r="C10" s="144"/>
    </row>
    <row r="11" spans="1:3" ht="12" customHeight="1" x14ac:dyDescent="0.3">
      <c r="A11" s="181" t="s">
        <v>98</v>
      </c>
      <c r="B11" s="182"/>
      <c r="C11" s="183"/>
    </row>
    <row r="12" spans="1:3" ht="12" customHeight="1" x14ac:dyDescent="0.3">
      <c r="A12" s="90">
        <v>1</v>
      </c>
      <c r="B12" s="184" t="s">
        <v>111</v>
      </c>
      <c r="C12" s="185"/>
    </row>
    <row r="13" spans="1:3" ht="12" customHeight="1" x14ac:dyDescent="0.3">
      <c r="A13" s="90">
        <v>2</v>
      </c>
      <c r="B13" s="184"/>
      <c r="C13" s="185"/>
    </row>
    <row r="14" spans="1:3" ht="12" customHeight="1" x14ac:dyDescent="0.3">
      <c r="A14" s="90">
        <v>3</v>
      </c>
      <c r="B14" s="184"/>
      <c r="C14" s="185"/>
    </row>
    <row r="15" spans="1:3" ht="12" customHeight="1" x14ac:dyDescent="0.3">
      <c r="A15" s="90">
        <v>4</v>
      </c>
      <c r="B15" s="184"/>
      <c r="C15" s="185"/>
    </row>
    <row r="16" spans="1:3" ht="12" customHeight="1" x14ac:dyDescent="0.3">
      <c r="A16" s="90">
        <v>5</v>
      </c>
      <c r="B16" s="184"/>
      <c r="C16" s="185"/>
    </row>
    <row r="17" spans="1:4" ht="12" customHeight="1" x14ac:dyDescent="0.3">
      <c r="A17" s="97"/>
      <c r="B17" s="100"/>
      <c r="C17" s="144"/>
    </row>
    <row r="18" spans="1:4" ht="12" customHeight="1" x14ac:dyDescent="0.3">
      <c r="A18" s="189" t="s">
        <v>101</v>
      </c>
      <c r="B18" s="190"/>
      <c r="C18" s="191"/>
    </row>
    <row r="19" spans="1:4" ht="12" customHeight="1" x14ac:dyDescent="0.3">
      <c r="A19" s="90"/>
      <c r="B19" s="92" t="s">
        <v>102</v>
      </c>
      <c r="C19" s="101" t="s">
        <v>103</v>
      </c>
    </row>
    <row r="20" spans="1:4" ht="12" customHeight="1" x14ac:dyDescent="0.3">
      <c r="A20" s="90">
        <v>1</v>
      </c>
      <c r="B20" s="146" t="s">
        <v>112</v>
      </c>
      <c r="C20" s="102">
        <v>0.8</v>
      </c>
    </row>
    <row r="21" spans="1:4" ht="12" customHeight="1" x14ac:dyDescent="0.3">
      <c r="A21" s="90">
        <v>2</v>
      </c>
      <c r="B21" s="146" t="s">
        <v>113</v>
      </c>
      <c r="C21" s="102">
        <v>0.2</v>
      </c>
    </row>
    <row r="22" spans="1:4" ht="12" customHeight="1" x14ac:dyDescent="0.3">
      <c r="A22" s="90">
        <v>3</v>
      </c>
      <c r="B22" s="91"/>
      <c r="C22" s="102"/>
    </row>
    <row r="23" spans="1:4" ht="12" customHeight="1" x14ac:dyDescent="0.3">
      <c r="A23" s="90">
        <v>4</v>
      </c>
      <c r="B23" s="91"/>
      <c r="C23" s="102"/>
    </row>
    <row r="24" spans="1:4" ht="12" customHeight="1" x14ac:dyDescent="0.3">
      <c r="A24" s="90">
        <v>5</v>
      </c>
      <c r="B24" s="91"/>
      <c r="C24" s="102"/>
    </row>
    <row r="25" spans="1:4" ht="12" customHeight="1" x14ac:dyDescent="0.3">
      <c r="A25" s="90">
        <v>6</v>
      </c>
      <c r="B25" s="91"/>
      <c r="C25" s="102"/>
    </row>
    <row r="26" spans="1:4" ht="12" customHeight="1" x14ac:dyDescent="0.3">
      <c r="A26" s="90">
        <v>7</v>
      </c>
      <c r="B26" s="91"/>
      <c r="C26" s="102"/>
    </row>
    <row r="27" spans="1:4" ht="12" customHeight="1" x14ac:dyDescent="0.3">
      <c r="A27" s="90">
        <v>8</v>
      </c>
      <c r="B27" s="91"/>
      <c r="C27" s="102"/>
    </row>
    <row r="28" spans="1:4" ht="12" customHeight="1" x14ac:dyDescent="0.3">
      <c r="A28" s="90">
        <v>9</v>
      </c>
      <c r="B28" s="91"/>
      <c r="C28" s="102"/>
    </row>
    <row r="29" spans="1:4" ht="12" customHeight="1" x14ac:dyDescent="0.3">
      <c r="A29" s="90">
        <v>10</v>
      </c>
      <c r="B29" s="91"/>
      <c r="C29" s="102"/>
    </row>
    <row r="30" spans="1:4" ht="12" customHeight="1" x14ac:dyDescent="0.3">
      <c r="A30" s="97"/>
      <c r="B30" s="98"/>
      <c r="C30" s="99"/>
      <c r="D30" s="145"/>
    </row>
    <row r="31" spans="1:4" ht="12" customHeight="1" x14ac:dyDescent="0.3">
      <c r="A31" s="189" t="s">
        <v>100</v>
      </c>
      <c r="B31" s="190"/>
      <c r="C31" s="190"/>
      <c r="D31" s="145"/>
    </row>
    <row r="32" spans="1:4" ht="12" customHeight="1" x14ac:dyDescent="0.3">
      <c r="A32" s="90"/>
      <c r="B32" s="92" t="s">
        <v>102</v>
      </c>
      <c r="C32" s="101" t="s">
        <v>103</v>
      </c>
    </row>
    <row r="33" spans="1:3" ht="12" customHeight="1" x14ac:dyDescent="0.3">
      <c r="A33" s="90">
        <v>1</v>
      </c>
      <c r="B33" s="146" t="s">
        <v>112</v>
      </c>
      <c r="C33" s="102">
        <v>0.8</v>
      </c>
    </row>
    <row r="34" spans="1:3" ht="12" customHeight="1" x14ac:dyDescent="0.3">
      <c r="A34" s="90">
        <v>2</v>
      </c>
      <c r="B34" s="146" t="s">
        <v>113</v>
      </c>
      <c r="C34" s="102">
        <v>0.2</v>
      </c>
    </row>
    <row r="35" spans="1:3" ht="12" customHeight="1" x14ac:dyDescent="0.3">
      <c r="A35" s="90">
        <v>3</v>
      </c>
      <c r="B35" s="92"/>
      <c r="C35" s="101"/>
    </row>
    <row r="36" spans="1:3" ht="12" customHeight="1" x14ac:dyDescent="0.3">
      <c r="A36" s="90">
        <v>4</v>
      </c>
      <c r="B36" s="92"/>
      <c r="C36" s="101"/>
    </row>
    <row r="37" spans="1:3" ht="12" customHeight="1" x14ac:dyDescent="0.3">
      <c r="A37" s="90">
        <v>5</v>
      </c>
      <c r="B37" s="92"/>
      <c r="C37" s="101"/>
    </row>
    <row r="38" spans="1:3" ht="12" customHeight="1" x14ac:dyDescent="0.3">
      <c r="A38" s="90">
        <v>6</v>
      </c>
      <c r="B38" s="92"/>
      <c r="C38" s="101"/>
    </row>
    <row r="39" spans="1:3" ht="12" customHeight="1" x14ac:dyDescent="0.3">
      <c r="A39" s="90">
        <v>7</v>
      </c>
      <c r="B39" s="92"/>
      <c r="C39" s="101"/>
    </row>
    <row r="40" spans="1:3" ht="12" customHeight="1" x14ac:dyDescent="0.3">
      <c r="A40" s="90">
        <v>8</v>
      </c>
      <c r="B40" s="91"/>
      <c r="C40" s="102"/>
    </row>
    <row r="41" spans="1:3" ht="12" customHeight="1" x14ac:dyDescent="0.3">
      <c r="A41" s="90">
        <v>9</v>
      </c>
      <c r="B41" s="91"/>
      <c r="C41" s="102"/>
    </row>
    <row r="42" spans="1:3" ht="12" customHeight="1" thickBot="1" x14ac:dyDescent="0.35">
      <c r="A42" s="93">
        <v>10</v>
      </c>
      <c r="B42" s="94"/>
      <c r="C42" s="103"/>
    </row>
    <row r="43" spans="1:3" ht="12" customHeight="1" x14ac:dyDescent="0.3">
      <c r="A43" s="87"/>
      <c r="B43" s="87"/>
      <c r="C43" s="87"/>
    </row>
    <row r="44" spans="1:3" ht="12" customHeight="1" x14ac:dyDescent="0.3">
      <c r="A44" s="87"/>
      <c r="B44" s="188" t="s">
        <v>104</v>
      </c>
      <c r="C44" s="188"/>
    </row>
    <row r="45" spans="1:3" ht="12" customHeight="1" x14ac:dyDescent="0.3">
      <c r="A45" s="87"/>
      <c r="B45" s="87"/>
      <c r="C45" s="87"/>
    </row>
    <row r="46" spans="1:3" ht="12" customHeight="1" x14ac:dyDescent="0.3">
      <c r="A46" s="87"/>
      <c r="B46" s="87"/>
      <c r="C46" s="87"/>
    </row>
    <row r="47" spans="1:3" ht="12" customHeight="1" x14ac:dyDescent="0.3">
      <c r="A47" s="87"/>
      <c r="B47" s="87"/>
      <c r="C47" s="87"/>
    </row>
    <row r="48" spans="1:3" ht="12" customHeight="1" x14ac:dyDescent="0.3">
      <c r="A48" s="87"/>
      <c r="B48" s="87"/>
      <c r="C48" s="87"/>
    </row>
    <row r="49" spans="1:3" ht="12" customHeight="1" x14ac:dyDescent="0.3">
      <c r="A49" s="87"/>
      <c r="B49" s="87"/>
      <c r="C49" s="87"/>
    </row>
    <row r="50" spans="1:3" ht="12" customHeight="1" x14ac:dyDescent="0.3">
      <c r="A50" s="87"/>
      <c r="B50" s="87"/>
      <c r="C50" s="87"/>
    </row>
    <row r="51" spans="1:3" ht="12" customHeight="1" x14ac:dyDescent="0.3">
      <c r="A51" s="87"/>
      <c r="B51" s="87"/>
      <c r="C51" s="87"/>
    </row>
    <row r="52" spans="1:3" ht="12" customHeight="1" x14ac:dyDescent="0.3">
      <c r="A52" s="87"/>
      <c r="B52" s="87"/>
      <c r="C52" s="87"/>
    </row>
  </sheetData>
  <mergeCells count="15">
    <mergeCell ref="B44:C44"/>
    <mergeCell ref="A31:C31"/>
    <mergeCell ref="A18:C18"/>
    <mergeCell ref="B12:C12"/>
    <mergeCell ref="B13:C13"/>
    <mergeCell ref="B14:C14"/>
    <mergeCell ref="B15:C15"/>
    <mergeCell ref="B16:C16"/>
    <mergeCell ref="A4:C4"/>
    <mergeCell ref="A11:C11"/>
    <mergeCell ref="B5:C5"/>
    <mergeCell ref="B6:C6"/>
    <mergeCell ref="B7:C7"/>
    <mergeCell ref="B8:C8"/>
    <mergeCell ref="B9:C9"/>
  </mergeCells>
  <pageMargins left="0.7" right="0.7" top="0.75" bottom="0.75" header="0.3" footer="0.3"/>
  <pageSetup scale="95" orientation="portrait" r:id="rId1"/>
  <headerFooter>
    <oddHeader>&amp;Rდანართი N3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showGridLines="0" view="pageBreakPreview" topLeftCell="A7" zoomScaleNormal="100" zoomScaleSheetLayoutView="100" workbookViewId="0">
      <selection activeCell="J29" sqref="J29"/>
    </sheetView>
  </sheetViews>
  <sheetFormatPr defaultColWidth="9.109375" defaultRowHeight="12" customHeight="1" x14ac:dyDescent="0.2"/>
  <cols>
    <col min="1" max="1" width="8.33203125" style="3" customWidth="1"/>
    <col min="2" max="2" width="48.6640625" style="3" customWidth="1"/>
    <col min="3" max="3" width="14.44140625" style="3" customWidth="1"/>
    <col min="4" max="4" width="13.5546875" style="3" bestFit="1" customWidth="1"/>
    <col min="5" max="5" width="16.33203125" style="3" bestFit="1" customWidth="1"/>
    <col min="6" max="16384" width="9.109375" style="3"/>
  </cols>
  <sheetData>
    <row r="1" spans="1:6" ht="12" customHeight="1" x14ac:dyDescent="0.2">
      <c r="A1" s="1" t="s">
        <v>107</v>
      </c>
      <c r="B1" s="104">
        <f>Info!B1</f>
        <v>0</v>
      </c>
      <c r="C1" s="2"/>
      <c r="D1" s="2"/>
      <c r="E1" s="2"/>
    </row>
    <row r="2" spans="1:6" ht="12" customHeight="1" x14ac:dyDescent="0.2">
      <c r="A2" s="1" t="s">
        <v>0</v>
      </c>
      <c r="B2" s="104" t="str">
        <f>Info!B2</f>
        <v>30.09.2026</v>
      </c>
      <c r="C2" s="2"/>
      <c r="D2" s="2"/>
      <c r="E2" s="2"/>
    </row>
    <row r="3" spans="1:6" ht="12" customHeight="1" x14ac:dyDescent="0.2">
      <c r="A3" s="1"/>
      <c r="B3" s="1"/>
      <c r="C3" s="2"/>
      <c r="D3" s="2"/>
      <c r="E3" s="2"/>
    </row>
    <row r="4" spans="1:6" ht="12" customHeight="1" x14ac:dyDescent="0.2">
      <c r="A4" s="4" t="s">
        <v>1</v>
      </c>
      <c r="B4" s="5" t="s">
        <v>2</v>
      </c>
      <c r="C4" s="1"/>
      <c r="D4" s="1"/>
      <c r="E4" s="6" t="s">
        <v>3</v>
      </c>
    </row>
    <row r="5" spans="1:6" ht="12" customHeight="1" thickBot="1" x14ac:dyDescent="0.25">
      <c r="A5" s="1"/>
      <c r="B5" s="1"/>
      <c r="C5" s="1"/>
      <c r="D5" s="1"/>
      <c r="E5" s="7"/>
    </row>
    <row r="6" spans="1:6" ht="12" customHeight="1" thickBot="1" x14ac:dyDescent="0.25">
      <c r="A6" s="8" t="s">
        <v>4</v>
      </c>
      <c r="B6" s="9" t="s">
        <v>5</v>
      </c>
      <c r="C6" s="10" t="s">
        <v>6</v>
      </c>
      <c r="D6" s="10" t="s">
        <v>7</v>
      </c>
      <c r="E6" s="11" t="s">
        <v>8</v>
      </c>
    </row>
    <row r="7" spans="1:6" ht="12" customHeight="1" x14ac:dyDescent="0.2">
      <c r="A7" s="12">
        <v>1</v>
      </c>
      <c r="B7" s="13" t="s">
        <v>9</v>
      </c>
      <c r="C7" s="147">
        <v>0</v>
      </c>
      <c r="D7" s="105">
        <v>0</v>
      </c>
      <c r="E7" s="111">
        <f t="shared" ref="E7:E13" si="0">C7+D7</f>
        <v>0</v>
      </c>
      <c r="F7" s="14"/>
    </row>
    <row r="8" spans="1:6" ht="12" customHeight="1" x14ac:dyDescent="0.2">
      <c r="A8" s="15">
        <v>2</v>
      </c>
      <c r="B8" s="16" t="s">
        <v>10</v>
      </c>
      <c r="C8" s="148">
        <v>229095</v>
      </c>
      <c r="D8" s="148">
        <v>412500</v>
      </c>
      <c r="E8" s="112">
        <f t="shared" si="0"/>
        <v>641595</v>
      </c>
      <c r="F8" s="14"/>
    </row>
    <row r="9" spans="1:6" ht="12" customHeight="1" x14ac:dyDescent="0.2">
      <c r="A9" s="15">
        <v>3</v>
      </c>
      <c r="B9" s="75" t="s">
        <v>11</v>
      </c>
      <c r="C9" s="115">
        <v>1023792</v>
      </c>
      <c r="D9" s="149">
        <v>2082</v>
      </c>
      <c r="E9" s="112">
        <f t="shared" si="0"/>
        <v>1025874</v>
      </c>
      <c r="F9" s="14"/>
    </row>
    <row r="10" spans="1:6" ht="12" customHeight="1" x14ac:dyDescent="0.2">
      <c r="A10" s="15">
        <v>3.1</v>
      </c>
      <c r="B10" s="75" t="s">
        <v>12</v>
      </c>
      <c r="C10" s="116">
        <v>-17100</v>
      </c>
      <c r="D10" s="149"/>
      <c r="E10" s="117">
        <f t="shared" si="0"/>
        <v>-17100</v>
      </c>
      <c r="F10" s="14"/>
    </row>
    <row r="11" spans="1:6" ht="12" customHeight="1" x14ac:dyDescent="0.2">
      <c r="A11" s="15">
        <v>3.2</v>
      </c>
      <c r="B11" s="16" t="s">
        <v>13</v>
      </c>
      <c r="C11" s="106">
        <f>C9+C10</f>
        <v>1006692</v>
      </c>
      <c r="D11" s="149">
        <f>D9</f>
        <v>2082</v>
      </c>
      <c r="E11" s="112">
        <f t="shared" si="0"/>
        <v>1008774</v>
      </c>
    </row>
    <row r="12" spans="1:6" ht="12" customHeight="1" x14ac:dyDescent="0.2">
      <c r="A12" s="15">
        <v>4</v>
      </c>
      <c r="B12" s="16" t="s">
        <v>14</v>
      </c>
      <c r="C12" s="106"/>
      <c r="D12" s="106">
        <v>0</v>
      </c>
      <c r="E12" s="112">
        <f t="shared" si="0"/>
        <v>0</v>
      </c>
    </row>
    <row r="13" spans="1:6" ht="12" customHeight="1" x14ac:dyDescent="0.2">
      <c r="A13" s="15">
        <v>5</v>
      </c>
      <c r="B13" s="16" t="s">
        <v>15</v>
      </c>
      <c r="C13" s="106">
        <v>33980</v>
      </c>
      <c r="D13" s="106">
        <v>22</v>
      </c>
      <c r="E13" s="112">
        <f t="shared" si="0"/>
        <v>34002</v>
      </c>
    </row>
    <row r="14" spans="1:6" ht="12" customHeight="1" x14ac:dyDescent="0.2">
      <c r="A14" s="15">
        <v>6</v>
      </c>
      <c r="B14" s="16" t="s">
        <v>16</v>
      </c>
      <c r="C14" s="106">
        <v>21500</v>
      </c>
      <c r="D14" s="143"/>
      <c r="E14" s="112">
        <f>C14</f>
        <v>21500</v>
      </c>
    </row>
    <row r="15" spans="1:6" ht="12" customHeight="1" x14ac:dyDescent="0.2">
      <c r="A15" s="15">
        <v>7</v>
      </c>
      <c r="B15" s="16" t="s">
        <v>17</v>
      </c>
      <c r="C15" s="106">
        <v>0</v>
      </c>
      <c r="D15" s="143"/>
      <c r="E15" s="112">
        <f>C15</f>
        <v>0</v>
      </c>
    </row>
    <row r="16" spans="1:6" ht="12" customHeight="1" x14ac:dyDescent="0.2">
      <c r="A16" s="15">
        <v>8</v>
      </c>
      <c r="B16" s="16" t="s">
        <v>18</v>
      </c>
      <c r="C16" s="106">
        <v>442</v>
      </c>
      <c r="D16" s="143"/>
      <c r="E16" s="112">
        <f>C16</f>
        <v>442</v>
      </c>
    </row>
    <row r="17" spans="1:5" ht="12" customHeight="1" x14ac:dyDescent="0.2">
      <c r="A17" s="15">
        <v>9</v>
      </c>
      <c r="B17" s="16" t="s">
        <v>19</v>
      </c>
      <c r="C17" s="106">
        <v>503959</v>
      </c>
      <c r="D17" s="106">
        <v>0</v>
      </c>
      <c r="E17" s="112">
        <f>C17+D17</f>
        <v>503959</v>
      </c>
    </row>
    <row r="18" spans="1:5" ht="12" customHeight="1" thickBot="1" x14ac:dyDescent="0.25">
      <c r="A18" s="12">
        <v>10</v>
      </c>
      <c r="B18" s="17" t="s">
        <v>20</v>
      </c>
      <c r="C18" s="107">
        <f>SUM(C7:C8,C11:C17)</f>
        <v>1795668</v>
      </c>
      <c r="D18" s="107">
        <f>SUM(D7:D8,D11:D17)</f>
        <v>414604</v>
      </c>
      <c r="E18" s="113">
        <f>SUM(E7:E8,E11:E17)</f>
        <v>2210272</v>
      </c>
    </row>
    <row r="19" spans="1:5" ht="12" customHeight="1" thickBot="1" x14ac:dyDescent="0.25">
      <c r="A19" s="8"/>
      <c r="B19" s="9" t="s">
        <v>21</v>
      </c>
      <c r="C19" s="10"/>
      <c r="D19" s="10"/>
      <c r="E19" s="11"/>
    </row>
    <row r="20" spans="1:5" ht="12" customHeight="1" x14ac:dyDescent="0.2">
      <c r="A20" s="12">
        <v>11</v>
      </c>
      <c r="B20" s="13" t="s">
        <v>22</v>
      </c>
      <c r="C20" s="105">
        <v>0</v>
      </c>
      <c r="D20" s="105"/>
      <c r="E20" s="111">
        <f t="shared" ref="E20:E26" si="1">C20+D20</f>
        <v>0</v>
      </c>
    </row>
    <row r="21" spans="1:5" ht="12" customHeight="1" x14ac:dyDescent="0.2">
      <c r="A21" s="15">
        <v>12</v>
      </c>
      <c r="B21" s="16" t="s">
        <v>23</v>
      </c>
      <c r="C21" s="106"/>
      <c r="D21" s="106">
        <v>629132</v>
      </c>
      <c r="E21" s="112">
        <f t="shared" si="1"/>
        <v>629132</v>
      </c>
    </row>
    <row r="22" spans="1:5" ht="12" customHeight="1" x14ac:dyDescent="0.2">
      <c r="A22" s="15">
        <v>13</v>
      </c>
      <c r="B22" s="16" t="s">
        <v>24</v>
      </c>
      <c r="C22" s="106"/>
      <c r="D22" s="106"/>
      <c r="E22" s="112">
        <f t="shared" si="1"/>
        <v>0</v>
      </c>
    </row>
    <row r="23" spans="1:5" ht="12" customHeight="1" x14ac:dyDescent="0.2">
      <c r="A23" s="12">
        <v>14</v>
      </c>
      <c r="B23" s="16" t="s">
        <v>25</v>
      </c>
      <c r="C23" s="106">
        <v>0</v>
      </c>
      <c r="D23" s="106">
        <v>43677</v>
      </c>
      <c r="E23" s="112">
        <f t="shared" si="1"/>
        <v>43677</v>
      </c>
    </row>
    <row r="24" spans="1:5" ht="12" customHeight="1" x14ac:dyDescent="0.2">
      <c r="A24" s="15">
        <v>15</v>
      </c>
      <c r="B24" s="16" t="s">
        <v>26</v>
      </c>
      <c r="C24" s="106">
        <v>16103</v>
      </c>
      <c r="D24" s="106">
        <v>28</v>
      </c>
      <c r="E24" s="112">
        <f t="shared" si="1"/>
        <v>16131</v>
      </c>
    </row>
    <row r="25" spans="1:5" ht="12" customHeight="1" x14ac:dyDescent="0.2">
      <c r="A25" s="15">
        <v>16</v>
      </c>
      <c r="B25" s="16" t="s">
        <v>105</v>
      </c>
      <c r="C25" s="106"/>
      <c r="D25" s="106">
        <v>0</v>
      </c>
      <c r="E25" s="112">
        <f t="shared" si="1"/>
        <v>0</v>
      </c>
    </row>
    <row r="26" spans="1:5" ht="12" customHeight="1" thickBot="1" x14ac:dyDescent="0.25">
      <c r="A26" s="12">
        <v>17</v>
      </c>
      <c r="B26" s="17" t="s">
        <v>27</v>
      </c>
      <c r="C26" s="107">
        <f>SUM(C20:C25)</f>
        <v>16103</v>
      </c>
      <c r="D26" s="107">
        <f>SUM(D20:D25)</f>
        <v>672837</v>
      </c>
      <c r="E26" s="113">
        <f t="shared" si="1"/>
        <v>688940</v>
      </c>
    </row>
    <row r="27" spans="1:5" ht="12" customHeight="1" thickBot="1" x14ac:dyDescent="0.25">
      <c r="A27" s="8"/>
      <c r="B27" s="9" t="s">
        <v>28</v>
      </c>
      <c r="C27" s="10"/>
      <c r="D27" s="10"/>
      <c r="E27" s="11"/>
    </row>
    <row r="28" spans="1:5" ht="12" customHeight="1" x14ac:dyDescent="0.2">
      <c r="A28" s="12">
        <v>18</v>
      </c>
      <c r="B28" s="18" t="s">
        <v>29</v>
      </c>
      <c r="C28" s="105">
        <v>1000000</v>
      </c>
      <c r="D28" s="143"/>
      <c r="E28" s="111">
        <f t="shared" ref="E28:E34" si="2">C28</f>
        <v>1000000</v>
      </c>
    </row>
    <row r="29" spans="1:5" ht="12" customHeight="1" x14ac:dyDescent="0.2">
      <c r="A29" s="15">
        <v>19</v>
      </c>
      <c r="B29" s="19" t="s">
        <v>30</v>
      </c>
      <c r="C29" s="106">
        <v>0</v>
      </c>
      <c r="D29" s="143"/>
      <c r="E29" s="112">
        <f t="shared" si="2"/>
        <v>0</v>
      </c>
    </row>
    <row r="30" spans="1:5" ht="12" customHeight="1" x14ac:dyDescent="0.2">
      <c r="A30" s="15">
        <v>20</v>
      </c>
      <c r="B30" s="16" t="s">
        <v>106</v>
      </c>
      <c r="C30" s="106">
        <v>0</v>
      </c>
      <c r="D30" s="143"/>
      <c r="E30" s="112">
        <f t="shared" si="2"/>
        <v>0</v>
      </c>
    </row>
    <row r="31" spans="1:5" ht="12" customHeight="1" x14ac:dyDescent="0.2">
      <c r="A31" s="15">
        <v>21</v>
      </c>
      <c r="B31" s="19" t="s">
        <v>31</v>
      </c>
      <c r="C31" s="106">
        <v>0</v>
      </c>
      <c r="D31" s="143"/>
      <c r="E31" s="112">
        <f t="shared" si="2"/>
        <v>0</v>
      </c>
    </row>
    <row r="32" spans="1:5" ht="12" customHeight="1" x14ac:dyDescent="0.2">
      <c r="A32" s="15">
        <v>22</v>
      </c>
      <c r="B32" s="19" t="s">
        <v>32</v>
      </c>
      <c r="C32" s="106">
        <v>521332</v>
      </c>
      <c r="D32" s="143">
        <v>0</v>
      </c>
      <c r="E32" s="112">
        <f t="shared" si="2"/>
        <v>521332</v>
      </c>
    </row>
    <row r="33" spans="1:5" ht="12" customHeight="1" x14ac:dyDescent="0.2">
      <c r="A33" s="15">
        <v>23</v>
      </c>
      <c r="B33" s="19" t="s">
        <v>33</v>
      </c>
      <c r="C33" s="106">
        <v>0</v>
      </c>
      <c r="D33" s="143"/>
      <c r="E33" s="112">
        <f t="shared" si="2"/>
        <v>0</v>
      </c>
    </row>
    <row r="34" spans="1:5" ht="12" customHeight="1" thickBot="1" x14ac:dyDescent="0.25">
      <c r="A34" s="20">
        <v>24</v>
      </c>
      <c r="B34" s="17" t="s">
        <v>34</v>
      </c>
      <c r="C34" s="107">
        <f>SUM(C28:C33)</f>
        <v>1521332</v>
      </c>
      <c r="D34" s="143"/>
      <c r="E34" s="113">
        <f t="shared" si="2"/>
        <v>1521332</v>
      </c>
    </row>
    <row r="35" spans="1:5" ht="12" customHeight="1" thickBot="1" x14ac:dyDescent="0.25">
      <c r="A35" s="109">
        <v>25</v>
      </c>
      <c r="B35" s="110" t="s">
        <v>35</v>
      </c>
      <c r="C35" s="108">
        <f>C26+C34</f>
        <v>1537435</v>
      </c>
      <c r="D35" s="108">
        <f>D26</f>
        <v>672837</v>
      </c>
      <c r="E35" s="114">
        <f>C35+D35</f>
        <v>2210272</v>
      </c>
    </row>
    <row r="36" spans="1:5" ht="12" customHeight="1" x14ac:dyDescent="0.2">
      <c r="A36" s="2"/>
      <c r="B36" s="2"/>
      <c r="C36" s="21"/>
      <c r="D36" s="21"/>
      <c r="E36" s="21"/>
    </row>
    <row r="37" spans="1:5" ht="12" customHeight="1" x14ac:dyDescent="0.2">
      <c r="A37" s="2"/>
      <c r="B37" s="2"/>
      <c r="C37" s="2"/>
      <c r="D37" s="2"/>
      <c r="E37" s="2"/>
    </row>
    <row r="38" spans="1:5" ht="12" customHeight="1" x14ac:dyDescent="0.2">
      <c r="A38" s="2"/>
      <c r="B38" s="2"/>
      <c r="C38" s="22"/>
      <c r="D38" s="23"/>
      <c r="E38" s="2"/>
    </row>
    <row r="39" spans="1:5" ht="12" customHeight="1" x14ac:dyDescent="0.2">
      <c r="A39" s="2"/>
      <c r="B39" s="2" t="s">
        <v>104</v>
      </c>
      <c r="C39" s="2"/>
      <c r="D39" s="24"/>
      <c r="E39" s="2"/>
    </row>
    <row r="40" spans="1:5" ht="12" customHeight="1" x14ac:dyDescent="0.2">
      <c r="C40" s="25"/>
    </row>
  </sheetData>
  <sheetProtection formatCells="0" formatColumns="0" formatRows="0"/>
  <dataValidations count="1">
    <dataValidation type="date" operator="greaterThanOrEqual" allowBlank="1" showInputMessage="1" showErrorMessage="1" error="Date" promptTitle="Reporting Period" sqref="B2:B3" xr:uid="{00000000-0002-0000-01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3"/>
  <sheetViews>
    <sheetView showGridLines="0" tabSelected="1" view="pageBreakPreview" topLeftCell="A40" zoomScaleNormal="100" zoomScaleSheetLayoutView="100" workbookViewId="0">
      <selection activeCell="J60" sqref="J60"/>
    </sheetView>
  </sheetViews>
  <sheetFormatPr defaultColWidth="9.109375" defaultRowHeight="10.199999999999999" x14ac:dyDescent="0.2"/>
  <cols>
    <col min="1" max="1" width="8.109375" style="26" bestFit="1" customWidth="1"/>
    <col min="2" max="2" width="48.88671875" style="26" customWidth="1"/>
    <col min="3" max="4" width="12" style="26" customWidth="1"/>
    <col min="5" max="5" width="12" style="133" customWidth="1"/>
    <col min="6" max="16384" width="9.109375" style="26"/>
  </cols>
  <sheetData>
    <row r="1" spans="1:5" x14ac:dyDescent="0.2">
      <c r="A1" s="118" t="s">
        <v>107</v>
      </c>
      <c r="B1" s="104">
        <f>Info!B1</f>
        <v>0</v>
      </c>
    </row>
    <row r="2" spans="1:5" x14ac:dyDescent="0.2">
      <c r="A2" s="118" t="s">
        <v>0</v>
      </c>
      <c r="B2" s="104" t="str">
        <f>Info!B2</f>
        <v>30.09.2026</v>
      </c>
    </row>
    <row r="3" spans="1:5" x14ac:dyDescent="0.2">
      <c r="B3" s="27"/>
    </row>
    <row r="4" spans="1:5" ht="10.8" thickBot="1" x14ac:dyDescent="0.25">
      <c r="A4" s="28" t="s">
        <v>36</v>
      </c>
      <c r="B4" s="29" t="s">
        <v>37</v>
      </c>
      <c r="E4" s="30" t="s">
        <v>3</v>
      </c>
    </row>
    <row r="5" spans="1:5" ht="10.8" thickBot="1" x14ac:dyDescent="0.25">
      <c r="A5" s="31" t="s">
        <v>4</v>
      </c>
      <c r="B5" s="32"/>
      <c r="C5" s="33" t="s">
        <v>6</v>
      </c>
      <c r="D5" s="34" t="s">
        <v>7</v>
      </c>
      <c r="E5" s="35" t="s">
        <v>8</v>
      </c>
    </row>
    <row r="6" spans="1:5" ht="10.8" thickBot="1" x14ac:dyDescent="0.25">
      <c r="A6" s="36"/>
      <c r="B6" s="37" t="s">
        <v>38</v>
      </c>
      <c r="C6" s="37"/>
      <c r="D6" s="37"/>
      <c r="E6" s="37"/>
    </row>
    <row r="7" spans="1:5" x14ac:dyDescent="0.2">
      <c r="A7" s="76">
        <v>1</v>
      </c>
      <c r="B7" s="38" t="s">
        <v>39</v>
      </c>
      <c r="C7" s="150"/>
      <c r="D7" s="151"/>
      <c r="E7" s="162">
        <f>D7</f>
        <v>0</v>
      </c>
    </row>
    <row r="8" spans="1:5" x14ac:dyDescent="0.2">
      <c r="A8" s="76">
        <v>2</v>
      </c>
      <c r="B8" s="39" t="s">
        <v>40</v>
      </c>
      <c r="C8" s="159">
        <f>C9+C10+C13</f>
        <v>278871</v>
      </c>
      <c r="D8" s="160">
        <f>D10</f>
        <v>1045</v>
      </c>
      <c r="E8" s="161">
        <f>SUM(E9:E14)</f>
        <v>279916</v>
      </c>
    </row>
    <row r="9" spans="1:5" x14ac:dyDescent="0.2">
      <c r="A9" s="76">
        <v>2.1</v>
      </c>
      <c r="B9" s="40" t="s">
        <v>41</v>
      </c>
      <c r="C9" s="150">
        <v>15673</v>
      </c>
      <c r="D9" s="151"/>
      <c r="E9" s="136">
        <f t="shared" ref="E9:E22" si="0">C9+D9</f>
        <v>15673</v>
      </c>
    </row>
    <row r="10" spans="1:5" x14ac:dyDescent="0.2">
      <c r="A10" s="76">
        <v>2.2000000000000002</v>
      </c>
      <c r="B10" s="40" t="s">
        <v>42</v>
      </c>
      <c r="C10" s="150">
        <v>60982</v>
      </c>
      <c r="D10" s="151">
        <v>1045</v>
      </c>
      <c r="E10" s="136">
        <f t="shared" si="0"/>
        <v>62027</v>
      </c>
    </row>
    <row r="11" spans="1:5" x14ac:dyDescent="0.2">
      <c r="A11" s="76">
        <v>2.2999999999999998</v>
      </c>
      <c r="B11" s="40" t="s">
        <v>43</v>
      </c>
      <c r="C11" s="150"/>
      <c r="D11" s="151"/>
      <c r="E11" s="136">
        <f t="shared" si="0"/>
        <v>0</v>
      </c>
    </row>
    <row r="12" spans="1:5" x14ac:dyDescent="0.2">
      <c r="A12" s="76">
        <v>2.4</v>
      </c>
      <c r="B12" s="40" t="s">
        <v>44</v>
      </c>
      <c r="C12" s="150"/>
      <c r="D12" s="151"/>
      <c r="E12" s="136">
        <f t="shared" si="0"/>
        <v>0</v>
      </c>
    </row>
    <row r="13" spans="1:5" x14ac:dyDescent="0.2">
      <c r="A13" s="76">
        <v>2.5</v>
      </c>
      <c r="B13" s="40" t="s">
        <v>45</v>
      </c>
      <c r="C13" s="150">
        <v>202216</v>
      </c>
      <c r="D13" s="151"/>
      <c r="E13" s="136">
        <f t="shared" si="0"/>
        <v>202216</v>
      </c>
    </row>
    <row r="14" spans="1:5" x14ac:dyDescent="0.2">
      <c r="A14" s="76">
        <v>2.6</v>
      </c>
      <c r="B14" s="40" t="s">
        <v>46</v>
      </c>
      <c r="C14" s="150"/>
      <c r="D14" s="151"/>
      <c r="E14" s="136">
        <f>C14+D14</f>
        <v>0</v>
      </c>
    </row>
    <row r="15" spans="1:5" x14ac:dyDescent="0.2">
      <c r="A15" s="76">
        <v>2.7</v>
      </c>
      <c r="B15" s="40" t="s">
        <v>47</v>
      </c>
      <c r="C15" s="150"/>
      <c r="D15" s="151"/>
      <c r="E15" s="136">
        <f t="shared" si="0"/>
        <v>0</v>
      </c>
    </row>
    <row r="16" spans="1:5" x14ac:dyDescent="0.2">
      <c r="A16" s="76">
        <v>3</v>
      </c>
      <c r="B16" s="39" t="s">
        <v>48</v>
      </c>
      <c r="C16" s="159">
        <f>C17</f>
        <v>0</v>
      </c>
      <c r="D16" s="160">
        <v>0</v>
      </c>
      <c r="E16" s="161">
        <f>E17</f>
        <v>0</v>
      </c>
    </row>
    <row r="17" spans="1:5" x14ac:dyDescent="0.2">
      <c r="A17" s="76">
        <v>3.1</v>
      </c>
      <c r="B17" s="40" t="s">
        <v>49</v>
      </c>
      <c r="C17" s="150">
        <v>0</v>
      </c>
      <c r="D17" s="151"/>
      <c r="E17" s="136">
        <f t="shared" si="0"/>
        <v>0</v>
      </c>
    </row>
    <row r="18" spans="1:5" x14ac:dyDescent="0.2">
      <c r="A18" s="76">
        <v>3.2</v>
      </c>
      <c r="B18" s="40" t="s">
        <v>50</v>
      </c>
      <c r="C18" s="150">
        <v>0</v>
      </c>
      <c r="D18" s="151"/>
      <c r="E18" s="136">
        <f t="shared" si="0"/>
        <v>0</v>
      </c>
    </row>
    <row r="19" spans="1:5" x14ac:dyDescent="0.2">
      <c r="A19" s="76">
        <v>3.3</v>
      </c>
      <c r="B19" s="40" t="s">
        <v>51</v>
      </c>
      <c r="C19" s="150">
        <v>0</v>
      </c>
      <c r="D19" s="151"/>
      <c r="E19" s="136">
        <f t="shared" si="0"/>
        <v>0</v>
      </c>
    </row>
    <row r="20" spans="1:5" x14ac:dyDescent="0.2">
      <c r="A20" s="76">
        <v>3.4</v>
      </c>
      <c r="B20" s="40" t="s">
        <v>52</v>
      </c>
      <c r="C20" s="150"/>
      <c r="D20" s="151"/>
      <c r="E20" s="136">
        <f t="shared" si="0"/>
        <v>0</v>
      </c>
    </row>
    <row r="21" spans="1:5" ht="20.399999999999999" x14ac:dyDescent="0.2">
      <c r="A21" s="76">
        <v>4</v>
      </c>
      <c r="B21" s="41" t="s">
        <v>53</v>
      </c>
      <c r="C21" s="150">
        <v>63481</v>
      </c>
      <c r="D21" s="150"/>
      <c r="E21" s="161">
        <f>C21</f>
        <v>63481</v>
      </c>
    </row>
    <row r="22" spans="1:5" ht="20.399999999999999" x14ac:dyDescent="0.2">
      <c r="A22" s="76">
        <v>5</v>
      </c>
      <c r="B22" s="41" t="s">
        <v>54</v>
      </c>
      <c r="C22" s="150"/>
      <c r="D22" s="150"/>
      <c r="E22" s="135">
        <f t="shared" si="0"/>
        <v>0</v>
      </c>
    </row>
    <row r="23" spans="1:5" x14ac:dyDescent="0.2">
      <c r="A23" s="77">
        <v>6</v>
      </c>
      <c r="B23" s="42" t="s">
        <v>55</v>
      </c>
      <c r="C23" s="152">
        <v>312</v>
      </c>
      <c r="D23" s="152"/>
      <c r="E23" s="163">
        <f>C23</f>
        <v>312</v>
      </c>
    </row>
    <row r="24" spans="1:5" ht="10.8" thickBot="1" x14ac:dyDescent="0.25">
      <c r="A24" s="80">
        <v>7</v>
      </c>
      <c r="B24" s="119" t="s">
        <v>56</v>
      </c>
      <c r="C24" s="164">
        <f>C8+C16+C21+C23</f>
        <v>342664</v>
      </c>
      <c r="D24" s="164">
        <f>D7+D8</f>
        <v>1045</v>
      </c>
      <c r="E24" s="164">
        <f>E8+E16+E21+E23+E7</f>
        <v>343709</v>
      </c>
    </row>
    <row r="25" spans="1:5" ht="10.8" thickBot="1" x14ac:dyDescent="0.25">
      <c r="A25" s="43"/>
      <c r="B25" s="37" t="s">
        <v>57</v>
      </c>
      <c r="C25" s="37"/>
      <c r="D25" s="37"/>
      <c r="E25" s="37"/>
    </row>
    <row r="26" spans="1:5" ht="20.399999999999999" x14ac:dyDescent="0.2">
      <c r="A26" s="76">
        <v>8</v>
      </c>
      <c r="B26" s="44" t="s">
        <v>58</v>
      </c>
      <c r="C26" s="153">
        <v>34393</v>
      </c>
      <c r="D26" s="154">
        <v>0</v>
      </c>
      <c r="E26" s="134">
        <f t="shared" ref="E26:E32" si="1">C26+D26</f>
        <v>34393</v>
      </c>
    </row>
    <row r="27" spans="1:5" x14ac:dyDescent="0.2">
      <c r="A27" s="76">
        <v>9</v>
      </c>
      <c r="B27" s="45" t="s">
        <v>59</v>
      </c>
      <c r="C27" s="155">
        <v>0</v>
      </c>
      <c r="D27" s="156">
        <v>28890</v>
      </c>
      <c r="E27" s="135">
        <f t="shared" si="1"/>
        <v>28890</v>
      </c>
    </row>
    <row r="28" spans="1:5" x14ac:dyDescent="0.2">
      <c r="A28" s="76">
        <v>10</v>
      </c>
      <c r="B28" s="45" t="s">
        <v>60</v>
      </c>
      <c r="C28" s="155">
        <v>0</v>
      </c>
      <c r="D28" s="156"/>
      <c r="E28" s="135">
        <f t="shared" si="1"/>
        <v>0</v>
      </c>
    </row>
    <row r="29" spans="1:5" x14ac:dyDescent="0.2">
      <c r="A29" s="76">
        <v>11</v>
      </c>
      <c r="B29" s="45" t="s">
        <v>61</v>
      </c>
      <c r="C29" s="155">
        <v>0</v>
      </c>
      <c r="D29" s="156"/>
      <c r="E29" s="135">
        <f t="shared" si="1"/>
        <v>0</v>
      </c>
    </row>
    <row r="30" spans="1:5" x14ac:dyDescent="0.2">
      <c r="A30" s="76">
        <v>12</v>
      </c>
      <c r="B30" s="45" t="s">
        <v>62</v>
      </c>
      <c r="C30" s="155">
        <v>0</v>
      </c>
      <c r="D30" s="156"/>
      <c r="E30" s="135">
        <f t="shared" si="1"/>
        <v>0</v>
      </c>
    </row>
    <row r="31" spans="1:5" x14ac:dyDescent="0.2">
      <c r="A31" s="76">
        <v>13</v>
      </c>
      <c r="B31" s="45" t="s">
        <v>63</v>
      </c>
      <c r="C31" s="155">
        <v>0</v>
      </c>
      <c r="D31" s="156"/>
      <c r="E31" s="135">
        <f t="shared" si="1"/>
        <v>0</v>
      </c>
    </row>
    <row r="32" spans="1:5" x14ac:dyDescent="0.2">
      <c r="A32" s="76">
        <v>14</v>
      </c>
      <c r="B32" s="46" t="s">
        <v>64</v>
      </c>
      <c r="C32" s="155">
        <v>303</v>
      </c>
      <c r="D32" s="156"/>
      <c r="E32" s="135">
        <f t="shared" si="1"/>
        <v>303</v>
      </c>
    </row>
    <row r="33" spans="1:5" ht="10.8" thickBot="1" x14ac:dyDescent="0.25">
      <c r="A33" s="78">
        <v>15</v>
      </c>
      <c r="B33" s="47" t="s">
        <v>65</v>
      </c>
      <c r="C33" s="166">
        <f>SUM(C26:C32)</f>
        <v>34696</v>
      </c>
      <c r="D33" s="167">
        <f>D27</f>
        <v>28890</v>
      </c>
      <c r="E33" s="168">
        <f>E26+E27+E32</f>
        <v>63586</v>
      </c>
    </row>
    <row r="34" spans="1:5" ht="10.8" thickBot="1" x14ac:dyDescent="0.25">
      <c r="A34" s="83">
        <v>16</v>
      </c>
      <c r="B34" s="120" t="s">
        <v>66</v>
      </c>
      <c r="C34" s="164">
        <f>C24-C33</f>
        <v>307968</v>
      </c>
      <c r="D34" s="169">
        <f>D24-D33</f>
        <v>-27845</v>
      </c>
      <c r="E34" s="165">
        <f t="shared" ref="E34" si="2">C34+D34</f>
        <v>280123</v>
      </c>
    </row>
    <row r="35" spans="1:5" ht="10.8" thickBot="1" x14ac:dyDescent="0.25">
      <c r="A35" s="79"/>
      <c r="B35" s="37" t="s">
        <v>67</v>
      </c>
      <c r="C35" s="170">
        <v>14969.21</v>
      </c>
      <c r="D35" s="171">
        <v>0</v>
      </c>
      <c r="E35" s="162">
        <v>14969.21</v>
      </c>
    </row>
    <row r="36" spans="1:5" x14ac:dyDescent="0.2">
      <c r="A36" s="80">
        <v>17</v>
      </c>
      <c r="B36" s="48" t="s">
        <v>68</v>
      </c>
      <c r="C36" s="150">
        <v>18005</v>
      </c>
      <c r="D36" s="151"/>
      <c r="E36" s="172">
        <f>C36</f>
        <v>18005</v>
      </c>
    </row>
    <row r="37" spans="1:5" ht="20.399999999999999" x14ac:dyDescent="0.2">
      <c r="A37" s="76">
        <v>17.100000000000001</v>
      </c>
      <c r="B37" s="49" t="s">
        <v>69</v>
      </c>
      <c r="C37" s="150"/>
      <c r="D37" s="151"/>
      <c r="E37" s="172">
        <f>C37</f>
        <v>0</v>
      </c>
    </row>
    <row r="38" spans="1:5" ht="20.399999999999999" x14ac:dyDescent="0.2">
      <c r="A38" s="76">
        <v>17.2</v>
      </c>
      <c r="B38" s="49" t="s">
        <v>70</v>
      </c>
      <c r="C38" s="155"/>
      <c r="D38" s="156"/>
      <c r="E38" s="161">
        <v>0</v>
      </c>
    </row>
    <row r="39" spans="1:5" x14ac:dyDescent="0.2">
      <c r="A39" s="76">
        <v>18</v>
      </c>
      <c r="B39" s="41" t="s">
        <v>71</v>
      </c>
      <c r="C39" s="155"/>
      <c r="D39" s="156"/>
      <c r="E39" s="161">
        <v>0</v>
      </c>
    </row>
    <row r="40" spans="1:5" x14ac:dyDescent="0.2">
      <c r="A40" s="76">
        <v>19</v>
      </c>
      <c r="B40" s="41" t="s">
        <v>72</v>
      </c>
      <c r="C40" s="155"/>
      <c r="D40" s="156"/>
      <c r="E40" s="161">
        <f>C40</f>
        <v>0</v>
      </c>
    </row>
    <row r="41" spans="1:5" ht="20.399999999999999" x14ac:dyDescent="0.2">
      <c r="A41" s="76">
        <v>20</v>
      </c>
      <c r="B41" s="41" t="s">
        <v>73</v>
      </c>
      <c r="C41" s="155">
        <v>-23545</v>
      </c>
      <c r="D41" s="156"/>
      <c r="E41" s="161">
        <f>C41</f>
        <v>-23545</v>
      </c>
    </row>
    <row r="42" spans="1:5" x14ac:dyDescent="0.2">
      <c r="A42" s="76">
        <v>21</v>
      </c>
      <c r="B42" s="41" t="s">
        <v>74</v>
      </c>
      <c r="C42" s="155">
        <v>17806</v>
      </c>
      <c r="D42" s="156"/>
      <c r="E42" s="161">
        <f>C42</f>
        <v>17806</v>
      </c>
    </row>
    <row r="43" spans="1:5" x14ac:dyDescent="0.2">
      <c r="A43" s="76">
        <v>22</v>
      </c>
      <c r="B43" s="41" t="s">
        <v>75</v>
      </c>
      <c r="C43" s="155">
        <v>332798</v>
      </c>
      <c r="D43" s="177"/>
      <c r="E43" s="163">
        <v>0</v>
      </c>
    </row>
    <row r="44" spans="1:5" x14ac:dyDescent="0.2">
      <c r="A44" s="77">
        <v>23</v>
      </c>
      <c r="B44" s="42" t="s">
        <v>76</v>
      </c>
      <c r="C44" s="157"/>
      <c r="D44" s="157"/>
      <c r="E44" s="176">
        <f>C44</f>
        <v>0</v>
      </c>
    </row>
    <row r="45" spans="1:5" ht="10.8" thickBot="1" x14ac:dyDescent="0.25">
      <c r="A45" s="80">
        <v>24</v>
      </c>
      <c r="B45" s="120" t="s">
        <v>77</v>
      </c>
      <c r="C45" s="164">
        <v>345064</v>
      </c>
      <c r="D45" s="164">
        <v>0</v>
      </c>
      <c r="E45" s="164">
        <v>345064</v>
      </c>
    </row>
    <row r="46" spans="1:5" ht="10.8" thickBot="1" x14ac:dyDescent="0.25">
      <c r="A46" s="43"/>
      <c r="B46" s="37" t="s">
        <v>78</v>
      </c>
      <c r="C46" s="37"/>
      <c r="D46" s="37"/>
      <c r="E46" s="37"/>
    </row>
    <row r="47" spans="1:5" ht="10.8" thickBot="1" x14ac:dyDescent="0.25">
      <c r="A47" s="76">
        <v>25</v>
      </c>
      <c r="B47" s="38" t="s">
        <v>79</v>
      </c>
      <c r="C47" s="155">
        <v>50606</v>
      </c>
      <c r="D47" s="156"/>
      <c r="E47" s="175">
        <f>C47</f>
        <v>50606</v>
      </c>
    </row>
    <row r="48" spans="1:5" ht="10.8" thickBot="1" x14ac:dyDescent="0.25">
      <c r="A48" s="76">
        <v>26</v>
      </c>
      <c r="B48" s="41" t="s">
        <v>80</v>
      </c>
      <c r="C48" s="155">
        <v>128185</v>
      </c>
      <c r="D48" s="156"/>
      <c r="E48" s="175">
        <f t="shared" ref="E48:E51" si="3">C48</f>
        <v>128185</v>
      </c>
    </row>
    <row r="49" spans="1:5" ht="10.8" thickBot="1" x14ac:dyDescent="0.25">
      <c r="A49" s="76">
        <v>27</v>
      </c>
      <c r="B49" s="41" t="s">
        <v>81</v>
      </c>
      <c r="C49" s="155">
        <v>78</v>
      </c>
      <c r="D49" s="156"/>
      <c r="E49" s="175">
        <f t="shared" si="3"/>
        <v>78</v>
      </c>
    </row>
    <row r="50" spans="1:5" ht="10.8" thickBot="1" x14ac:dyDescent="0.25">
      <c r="A50" s="76">
        <v>28</v>
      </c>
      <c r="B50" s="41" t="s">
        <v>82</v>
      </c>
      <c r="C50" s="155">
        <v>79435</v>
      </c>
      <c r="D50" s="156"/>
      <c r="E50" s="175">
        <f t="shared" si="3"/>
        <v>79435</v>
      </c>
    </row>
    <row r="51" spans="1:5" ht="10.8" thickBot="1" x14ac:dyDescent="0.25">
      <c r="A51" s="76">
        <v>29</v>
      </c>
      <c r="B51" s="41" t="s">
        <v>83</v>
      </c>
      <c r="C51" s="155">
        <v>1422</v>
      </c>
      <c r="D51" s="156"/>
      <c r="E51" s="175">
        <f t="shared" si="3"/>
        <v>1422</v>
      </c>
    </row>
    <row r="52" spans="1:5" x14ac:dyDescent="0.2">
      <c r="A52" s="76">
        <v>30</v>
      </c>
      <c r="B52" s="41" t="s">
        <v>84</v>
      </c>
      <c r="C52" s="155">
        <v>33143</v>
      </c>
      <c r="D52" s="156"/>
      <c r="E52" s="175">
        <f>C52+D52</f>
        <v>33143</v>
      </c>
    </row>
    <row r="53" spans="1:5" x14ac:dyDescent="0.2">
      <c r="A53" s="77">
        <v>31</v>
      </c>
      <c r="B53" s="50" t="s">
        <v>85</v>
      </c>
      <c r="C53" s="173">
        <f>C47+C48+C49+C50+C51+C52</f>
        <v>292869</v>
      </c>
      <c r="D53" s="173">
        <f t="shared" ref="D53" si="4">D47+D48+D49+D50+D51+D52</f>
        <v>0</v>
      </c>
      <c r="E53" s="173">
        <f>C53+D52</f>
        <v>292869</v>
      </c>
    </row>
    <row r="54" spans="1:5" ht="10.8" thickBot="1" x14ac:dyDescent="0.25">
      <c r="A54" s="80">
        <v>32</v>
      </c>
      <c r="B54" s="121" t="s">
        <v>86</v>
      </c>
      <c r="C54" s="174">
        <f>C45-C53</f>
        <v>52195</v>
      </c>
      <c r="D54" s="174">
        <f t="shared" ref="D54" si="5">D45-D53</f>
        <v>0</v>
      </c>
      <c r="E54" s="174">
        <f>C54+D54</f>
        <v>52195</v>
      </c>
    </row>
    <row r="55" spans="1:5" ht="10.8" thickBot="1" x14ac:dyDescent="0.25">
      <c r="A55" s="122"/>
      <c r="B55" s="122"/>
      <c r="C55" s="123"/>
      <c r="D55" s="123"/>
      <c r="E55" s="123"/>
    </row>
    <row r="56" spans="1:5" ht="10.8" thickBot="1" x14ac:dyDescent="0.25">
      <c r="A56" s="76">
        <v>33</v>
      </c>
      <c r="B56" s="66" t="s">
        <v>87</v>
      </c>
      <c r="C56" s="124">
        <f>C34+C54</f>
        <v>360163</v>
      </c>
      <c r="D56" s="125">
        <f>D34+D54</f>
        <v>-27845</v>
      </c>
      <c r="E56" s="126">
        <f>C56+D56</f>
        <v>332318</v>
      </c>
    </row>
    <row r="57" spans="1:5" ht="10.8" thickBot="1" x14ac:dyDescent="0.25">
      <c r="A57" s="51"/>
      <c r="B57" s="43"/>
      <c r="C57" s="158"/>
      <c r="D57" s="52"/>
      <c r="E57" s="123"/>
    </row>
    <row r="58" spans="1:5" x14ac:dyDescent="0.2">
      <c r="A58" s="76">
        <v>34</v>
      </c>
      <c r="B58" s="38" t="s">
        <v>88</v>
      </c>
      <c r="C58" s="158">
        <v>22539</v>
      </c>
      <c r="D58" s="53"/>
      <c r="E58" s="137">
        <f>C58</f>
        <v>22539</v>
      </c>
    </row>
    <row r="59" spans="1:5" ht="20.399999999999999" x14ac:dyDescent="0.2">
      <c r="A59" s="76">
        <v>35</v>
      </c>
      <c r="B59" s="41" t="s">
        <v>89</v>
      </c>
      <c r="C59" s="54"/>
      <c r="D59" s="55"/>
      <c r="E59" s="138">
        <f>C59</f>
        <v>0</v>
      </c>
    </row>
    <row r="60" spans="1:5" x14ac:dyDescent="0.2">
      <c r="A60" s="77">
        <v>36</v>
      </c>
      <c r="B60" s="42" t="s">
        <v>90</v>
      </c>
      <c r="C60" s="56">
        <v>0</v>
      </c>
      <c r="D60" s="57"/>
      <c r="E60" s="139">
        <f>C60</f>
        <v>0</v>
      </c>
    </row>
    <row r="61" spans="1:5" ht="10.8" thickBot="1" x14ac:dyDescent="0.25">
      <c r="A61" s="81">
        <v>37</v>
      </c>
      <c r="B61" s="120" t="s">
        <v>91</v>
      </c>
      <c r="C61" s="129">
        <f>SUM(C58:C60)</f>
        <v>22539</v>
      </c>
      <c r="D61" s="58"/>
      <c r="E61" s="127">
        <f>C61</f>
        <v>22539</v>
      </c>
    </row>
    <row r="62" spans="1:5" ht="10.8" thickBot="1" x14ac:dyDescent="0.25">
      <c r="A62" s="82"/>
      <c r="B62" s="59"/>
      <c r="C62" s="60"/>
      <c r="D62" s="60"/>
      <c r="E62" s="140"/>
    </row>
    <row r="63" spans="1:5" ht="21" thickBot="1" x14ac:dyDescent="0.25">
      <c r="A63" s="83">
        <v>38</v>
      </c>
      <c r="B63" s="61" t="s">
        <v>92</v>
      </c>
      <c r="C63" s="124">
        <f>C56-C58</f>
        <v>337624</v>
      </c>
      <c r="D63" s="125">
        <f>D56</f>
        <v>-27845</v>
      </c>
      <c r="E63" s="126">
        <f>C63+D63</f>
        <v>309779</v>
      </c>
    </row>
    <row r="64" spans="1:5" s="65" customFormat="1" ht="10.8" thickBot="1" x14ac:dyDescent="0.25">
      <c r="A64" s="83">
        <v>39</v>
      </c>
      <c r="B64" s="62" t="s">
        <v>93</v>
      </c>
      <c r="C64" s="63"/>
      <c r="D64" s="64"/>
      <c r="E64" s="140">
        <f>C64</f>
        <v>0</v>
      </c>
    </row>
    <row r="65" spans="1:5" ht="10.8" thickBot="1" x14ac:dyDescent="0.25">
      <c r="A65" s="83">
        <v>40</v>
      </c>
      <c r="B65" s="66" t="s">
        <v>94</v>
      </c>
      <c r="C65" s="124">
        <f>C63-C64</f>
        <v>337624</v>
      </c>
      <c r="D65" s="125">
        <f>D63</f>
        <v>-27845</v>
      </c>
      <c r="E65" s="126">
        <f>C65+D65</f>
        <v>309779</v>
      </c>
    </row>
    <row r="66" spans="1:5" s="65" customFormat="1" ht="10.8" thickBot="1" x14ac:dyDescent="0.25">
      <c r="A66" s="83">
        <v>41</v>
      </c>
      <c r="B66" s="67" t="s">
        <v>95</v>
      </c>
      <c r="C66" s="68">
        <v>0</v>
      </c>
      <c r="D66" s="69"/>
      <c r="E66" s="127">
        <f>C66</f>
        <v>0</v>
      </c>
    </row>
    <row r="67" spans="1:5" ht="10.8" thickBot="1" x14ac:dyDescent="0.25">
      <c r="A67" s="130">
        <v>42</v>
      </c>
      <c r="B67" s="131" t="s">
        <v>96</v>
      </c>
      <c r="C67" s="132">
        <f>C65+C66</f>
        <v>337624</v>
      </c>
      <c r="D67" s="132">
        <f>D65</f>
        <v>-27845</v>
      </c>
      <c r="E67" s="128">
        <f>C67+D67</f>
        <v>309779</v>
      </c>
    </row>
    <row r="68" spans="1:5" ht="10.8" thickTop="1" x14ac:dyDescent="0.2">
      <c r="A68" s="70"/>
      <c r="C68" s="71"/>
      <c r="D68" s="71"/>
      <c r="E68" s="141"/>
    </row>
    <row r="69" spans="1:5" x14ac:dyDescent="0.2">
      <c r="A69" s="72"/>
      <c r="B69" s="73" t="s">
        <v>104</v>
      </c>
      <c r="C69" s="73"/>
      <c r="D69" s="73"/>
      <c r="E69" s="142"/>
    </row>
    <row r="70" spans="1:5" x14ac:dyDescent="0.2">
      <c r="A70" s="72"/>
      <c r="B70" s="73"/>
      <c r="C70" s="73"/>
      <c r="D70" s="73"/>
      <c r="E70" s="142"/>
    </row>
    <row r="71" spans="1:5" x14ac:dyDescent="0.2">
      <c r="A71" s="72"/>
      <c r="B71" s="73"/>
      <c r="C71" s="73"/>
      <c r="D71" s="73"/>
      <c r="E71" s="142"/>
    </row>
    <row r="72" spans="1:5" x14ac:dyDescent="0.2">
      <c r="A72" s="73"/>
      <c r="B72" s="73"/>
      <c r="C72" s="73"/>
      <c r="D72" s="73"/>
      <c r="E72" s="142"/>
    </row>
    <row r="73" spans="1:5" x14ac:dyDescent="0.2">
      <c r="A73" s="73"/>
    </row>
  </sheetData>
  <sheetProtection formatCells="0" formatColumns="0" formatRows="0"/>
  <dataValidations count="1">
    <dataValidation type="decimal" allowBlank="1" showInputMessage="1" showErrorMessage="1" sqref="C26:D32 C17:D23 C36:D44 C7:D7 E44 C9:D15 C47:D52 C57:C58" xr:uid="{2BA2EFDC-4B18-4D60-90EA-2353230EBDEC}">
      <formula1>-1000000000</formula1>
      <formula2>1000000000</formula2>
    </dataValidation>
  </dataValidations>
  <pageMargins left="0.7" right="0.7" top="0.75" bottom="0.75" header="0.3" footer="0.3"/>
  <pageSetup scale="85" orientation="portrait" r:id="rId1"/>
  <headerFooter>
    <oddHeader>&amp;Rდანართი N3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Info</vt:lpstr>
      <vt:lpstr>RC</vt:lpstr>
      <vt:lpstr>RI</vt:lpstr>
      <vt:lpstr>Info!Print_Area</vt:lpstr>
      <vt:lpstr>'RC'!Print_Area</vt:lpstr>
      <vt:lpstr>RI!Print_Area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izatekla3 izatekla3</cp:lastModifiedBy>
  <cp:lastPrinted>2018-02-06T12:54:27Z</cp:lastPrinted>
  <dcterms:created xsi:type="dcterms:W3CDTF">2018-01-24T12:10:23Z</dcterms:created>
  <dcterms:modified xsi:type="dcterms:W3CDTF">2026-10-09T11:46:57Z</dcterms:modified>
</cp:coreProperties>
</file>