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30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8" l="1"/>
  <c r="C28" i="8"/>
  <c r="D24" i="8"/>
  <c r="C24" i="8"/>
  <c r="D23" i="8"/>
  <c r="C23" i="8"/>
  <c r="D21" i="8"/>
  <c r="D20" i="8"/>
  <c r="C20" i="8"/>
  <c r="D17" i="8"/>
  <c r="C17" i="8"/>
  <c r="C16" i="8"/>
  <c r="D13" i="8"/>
  <c r="C13" i="8"/>
  <c r="D10" i="8"/>
  <c r="C10" i="8"/>
  <c r="D9" i="8"/>
  <c r="C9" i="8"/>
  <c r="D8" i="8"/>
  <c r="C8" i="8"/>
  <c r="D7" i="8"/>
  <c r="C7" i="8"/>
  <c r="D11" i="8" l="1"/>
  <c r="C11" i="8"/>
  <c r="B2" i="8"/>
  <c r="B1" i="8"/>
  <c r="B2" i="9"/>
  <c r="B1" i="9"/>
  <c r="E66" i="9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36" i="9"/>
  <c r="D45" i="9" s="1"/>
  <c r="D54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8" i="9"/>
  <c r="D24" i="9" s="1"/>
  <c r="D34" i="9" s="1"/>
  <c r="C8" i="9"/>
  <c r="C24" i="9" s="1"/>
  <c r="E7" i="9"/>
  <c r="E32" i="8"/>
  <c r="E31" i="8"/>
  <c r="E30" i="8"/>
  <c r="E29" i="8"/>
  <c r="C33" i="8"/>
  <c r="E33" i="8" s="1"/>
  <c r="E25" i="8"/>
  <c r="E24" i="8"/>
  <c r="E23" i="8"/>
  <c r="E22" i="8"/>
  <c r="E21" i="8"/>
  <c r="D26" i="8"/>
  <c r="D34" i="8" s="1"/>
  <c r="C26" i="8"/>
  <c r="E17" i="8"/>
  <c r="E16" i="8"/>
  <c r="E15" i="8"/>
  <c r="E14" i="8"/>
  <c r="E13" i="8"/>
  <c r="E12" i="8"/>
  <c r="E10" i="8"/>
  <c r="E9" i="8"/>
  <c r="C18" i="8"/>
  <c r="E7" i="8"/>
  <c r="E11" i="8" l="1"/>
  <c r="D56" i="9"/>
  <c r="D63" i="9" s="1"/>
  <c r="D65" i="9" s="1"/>
  <c r="D67" i="9" s="1"/>
  <c r="E36" i="9"/>
  <c r="E33" i="9"/>
  <c r="E8" i="9"/>
  <c r="D18" i="8"/>
  <c r="C34" i="9"/>
  <c r="E24" i="9"/>
  <c r="E45" i="9"/>
  <c r="C54" i="9"/>
  <c r="E54" i="9" s="1"/>
  <c r="E26" i="8"/>
  <c r="C34" i="8"/>
  <c r="E34" i="8" s="1"/>
  <c r="E20" i="8"/>
  <c r="E28" i="8"/>
  <c r="E8" i="8"/>
  <c r="E18" i="8" s="1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<sst xmlns="http://schemas.openxmlformats.org/spreadsheetml/2006/main" count="128" uniqueCount="119">
  <si>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</si>
  <si>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</si>
  <si>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</si>
  <si>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</si>
  <si>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</si>
  <si>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</si>
  <si>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</si>
  <si>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</si>
  <si>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</si>
  <si>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</si>
  <si>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</si>
  <si>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</si>
  <si>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</si>
  <si>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</si>
  <si>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</si>
  <si>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</si>
  <si>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</si>
  <si>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</si>
  <si>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</si>
  <si>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</si>
  <si>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</si>
  <si>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</si>
  <si>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</si>
  <si>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</si>
  <si>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</si>
  <si>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</si>
  <si>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</si>
  <si>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</si>
  <si>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</si>
  <si>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</si>
  <si>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</si>
  <si>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</si>
  <si>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</si>
  <si>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</si>
  <si>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</si>
  <si>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</si>
  <si>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</si>
  <si>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</si>
  <si>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</si>
  <si>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</si>
  <si>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</si>
  <si>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</si>
  <si>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</si>
  <si>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</si>
  <si>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</si>
  <si>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</si>
  <si>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</si>
  <si>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</si>
  <si>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</si>
  <si>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</si>
  <si>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</si>
  <si>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</si>
  <si>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</si>
  <si>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</si>
  <si>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</si>
  <si>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</si>
  <si>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</si>
  <si>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</si>
  <si>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</si>
  <si>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</si>
  <si>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</si>
  <si>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</si>
  <si>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</si>
  <si>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</si>
  <si>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</si>
  <si>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</si>
  <si>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</si>
  <si>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</si>
  <si>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</si>
  <si>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</si>
  <si>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</si>
  <si>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</si>
  <si>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</si>
  <si>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</si>
  <si>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</si>
  <si>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</si>
  <si>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</si>
  <si>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</si>
  <si>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</si>
  <si>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</si>
  <si>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</si>
  <si>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</si>
  <si>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</si>
  <si>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</si>
  <si>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</si>
  <si>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</si>
  <si>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</si>
  <si>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</si>
  <si>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</si>
  <si>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</si>
  <si>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</si>
  <si>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</si>
  <si>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</si>
  <si>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</si>
  <si>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</si>
  <si>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</si>
  <si>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</si>
  <si>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</si>
  <si>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</si>
  <si>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</si>
  <si>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</si>
  <si>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</si>
  <si>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</si>
  <si>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</si>
  <si>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</si>
  <si>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</si>
  <si>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 xml:space="preserve">თარიღი: </t>
  </si>
  <si>
    <t xml:space="preserve">კომპანია: </t>
  </si>
  <si>
    <t>შპს მისო კრედიტორი</t>
  </si>
  <si>
    <t>31/03/2018</t>
  </si>
  <si>
    <t>მაღრაძე ლია</t>
  </si>
  <si>
    <t>კახიანი გიორგი</t>
  </si>
  <si>
    <t>კახიანი ნათია</t>
  </si>
  <si>
    <t>კახიანი ეკატერინე</t>
  </si>
  <si>
    <t>ლია მაღრაძე</t>
  </si>
  <si>
    <t>ეკატერინე კახიანი</t>
  </si>
  <si>
    <t>ორგანიზაციის ხელმძღვანელი:                                  ეკატერინე კახიანი</t>
  </si>
  <si>
    <t>ორგანიზაციის ხელმძღვანელი:                                        ეკატერინე კახიანი</t>
  </si>
  <si>
    <t>ორგანიზაციის ხელმძღვანელი:                     ეკატერინე კახიანი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</si>
</sst>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0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99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64" fontId="2" fillId="6" borderId="6" xfId="0" applyNumberFormat="1" applyFont="1" applyFill="1" applyBorder="1" applyAlignment="1" applyProtection="1">
      <alignment horizontal="right"/>
    </xf>
    <xf numFmtId="164" fontId="2" fillId="6" borderId="9" xfId="0" applyNumberFormat="1" applyFont="1" applyFill="1" applyBorder="1" applyAlignment="1" applyProtection="1">
      <alignment horizontal="right"/>
    </xf>
    <xf numFmtId="164" fontId="8" fillId="6" borderId="9" xfId="0" applyNumberFormat="1" applyFont="1" applyFill="1" applyBorder="1" applyAlignment="1" applyProtection="1">
      <alignment horizontal="right"/>
    </xf>
    <xf numFmtId="38" fontId="8" fillId="6" borderId="9" xfId="0" applyNumberFormat="1" applyFont="1" applyFill="1" applyBorder="1" applyAlignment="1" applyProtection="1">
      <alignment horizontal="right"/>
    </xf>
    <xf numFmtId="164" fontId="5" fillId="0" borderId="20" xfId="0" applyNumberFormat="1" applyFont="1" applyFill="1" applyBorder="1" applyAlignment="1" applyProtection="1">
      <alignment horizontal="right"/>
      <protection locked="0"/>
    </xf>
    <xf numFmtId="164" fontId="5" fillId="0" borderId="21" xfId="0" applyNumberFormat="1" applyFont="1" applyFill="1" applyBorder="1" applyAlignment="1" applyProtection="1">
      <alignment horizontal="right"/>
      <protection locked="0"/>
    </xf>
    <xf numFmtId="164" fontId="5" fillId="0" borderId="34" xfId="0" applyNumberFormat="1" applyFont="1" applyFill="1" applyBorder="1" applyAlignment="1" applyProtection="1">
      <alignment horizontal="right"/>
      <protection locked="0"/>
    </xf>
    <xf numFmtId="164" fontId="8" fillId="0" borderId="21" xfId="0" applyNumberFormat="1" applyFont="1" applyFill="1" applyBorder="1" applyAlignment="1" applyProtection="1">
      <alignment horizontal="right"/>
      <protection locked="0"/>
    </xf>
    <xf numFmtId="164" fontId="8" fillId="0" borderId="20" xfId="0" applyNumberFormat="1" applyFont="1" applyFill="1" applyBorder="1" applyAlignment="1" applyProtection="1">
      <alignment horizontal="right"/>
      <protection locked="0"/>
    </xf>
    <xf numFmtId="3" fontId="8" fillId="0" borderId="19" xfId="0" applyNumberFormat="1" applyFont="1" applyFill="1" applyBorder="1" applyAlignment="1" applyProtection="1">
      <alignment horizontal="right"/>
      <protection locked="0"/>
    </xf>
    <xf numFmtId="0" fontId="15" fillId="0" borderId="9" xfId="5" applyFont="1" applyBorder="1" applyAlignment="1" applyProtection="1">
      <alignment wrapText="1"/>
      <protection locked="0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reditor-201803-F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სანაშთო უწყისი"/>
    </sheetNames>
    <sheetDataSet>
      <sheetData sheetId="0" refreshError="1"/>
      <sheetData sheetId="1" refreshError="1"/>
      <sheetData sheetId="2">
        <row r="6">
          <cell r="C6">
            <v>42516.51</v>
          </cell>
          <cell r="D6">
            <v>314318.77</v>
          </cell>
        </row>
        <row r="7">
          <cell r="C7">
            <v>21401.55</v>
          </cell>
          <cell r="D7">
            <v>316299.44</v>
          </cell>
        </row>
      </sheetData>
      <sheetData sheetId="3">
        <row r="19">
          <cell r="C19">
            <v>1991501.29</v>
          </cell>
          <cell r="D19">
            <v>1759985.2098000003</v>
          </cell>
        </row>
        <row r="20">
          <cell r="C20">
            <v>-42198.809599999993</v>
          </cell>
          <cell r="D20">
            <v>-77390.847900000022</v>
          </cell>
        </row>
      </sheetData>
      <sheetData sheetId="4" refreshError="1"/>
      <sheetData sheetId="5">
        <row r="26">
          <cell r="C26">
            <v>40719.089999999997</v>
          </cell>
          <cell r="D26">
            <v>34867.14</v>
          </cell>
        </row>
        <row r="46">
          <cell r="F46">
            <v>522176.56999999995</v>
          </cell>
        </row>
        <row r="58">
          <cell r="C58">
            <v>75042.83</v>
          </cell>
          <cell r="D58">
            <v>362160</v>
          </cell>
        </row>
      </sheetData>
      <sheetData sheetId="6" refreshError="1"/>
      <sheetData sheetId="7">
        <row r="12">
          <cell r="C12">
            <v>1352264.28</v>
          </cell>
          <cell r="D12">
            <v>253740.14</v>
          </cell>
        </row>
      </sheetData>
      <sheetData sheetId="8" refreshError="1"/>
      <sheetData sheetId="9" refreshError="1"/>
      <sheetData sheetId="10" refreshError="1"/>
      <sheetData sheetId="11">
        <row r="12">
          <cell r="D12">
            <v>2283759.2999999998</v>
          </cell>
        </row>
      </sheetData>
      <sheetData sheetId="12" refreshError="1"/>
      <sheetData sheetId="13">
        <row r="13">
          <cell r="C13">
            <v>13347.89</v>
          </cell>
          <cell r="D13">
            <v>106553.8</v>
          </cell>
        </row>
        <row r="22">
          <cell r="C22">
            <v>57494.37</v>
          </cell>
          <cell r="D22">
            <v>5806.48</v>
          </cell>
        </row>
      </sheetData>
      <sheetData sheetId="14">
        <row r="6">
          <cell r="E6">
            <v>250000</v>
          </cell>
        </row>
        <row r="9">
          <cell r="E9">
            <v>1038432.48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topLeftCell="A7" zoomScale="90" zoomScaleNormal="100" zoomScaleSheetLayoutView="90" workbookViewId="0">
      <selection activeCell="D38" sqref="D38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0</v>
      </c>
      <c r="B1" s="120" t="str">
        <f>Info!B1</f>
        <v>შპს მისო კრედიტორი</v>
      </c>
      <c r="C1" s="2"/>
      <c r="D1" s="2"/>
      <c r="E1" s="2"/>
    </row>
    <row r="2" spans="1:6" ht="12" customHeight="1" x14ac:dyDescent="0.2">
      <c r="A2" s="1" t="s">
        <v>1</v>
      </c>
      <c r="B2" s="120" t="str">
        <f>Info!B2</f>
        <v>31/03/2018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 x14ac:dyDescent="0.2">
      <c r="A7" s="13">
        <v>1</v>
      </c>
      <c r="B7" s="14" t="s">
        <v>10</v>
      </c>
      <c r="C7" s="176">
        <f>'[4]RC-C'!C6</f>
        <v>42516.51</v>
      </c>
      <c r="D7" s="176">
        <f>'[4]RC-C'!D6</f>
        <v>314318.77</v>
      </c>
      <c r="E7" s="126">
        <f t="shared" ref="E7:E13" si="0">C7+D7</f>
        <v>356835.28</v>
      </c>
      <c r="F7" s="15"/>
    </row>
    <row r="8" spans="1:6" ht="12" customHeight="1" x14ac:dyDescent="0.2">
      <c r="A8" s="16">
        <v>2</v>
      </c>
      <c r="B8" s="17" t="s">
        <v>11</v>
      </c>
      <c r="C8" s="177">
        <f>'[4]RC-C'!C7</f>
        <v>21401.55</v>
      </c>
      <c r="D8" s="177">
        <f>'[4]RC-C'!D7</f>
        <v>316299.44</v>
      </c>
      <c r="E8" s="127">
        <f t="shared" si="0"/>
        <v>337700.99</v>
      </c>
      <c r="F8" s="15"/>
    </row>
    <row r="9" spans="1:6" ht="12" customHeight="1" x14ac:dyDescent="0.2">
      <c r="A9" s="16">
        <v>3</v>
      </c>
      <c r="B9" s="87" t="s">
        <v>12</v>
      </c>
      <c r="C9" s="178">
        <f>'[4]RC-LA'!C19</f>
        <v>1991501.29</v>
      </c>
      <c r="D9" s="178">
        <f>'[4]RC-LA'!D19</f>
        <v>1759985.2098000003</v>
      </c>
      <c r="E9" s="127">
        <f t="shared" si="0"/>
        <v>3751486.4998000003</v>
      </c>
      <c r="F9" s="15"/>
    </row>
    <row r="10" spans="1:6" ht="12" customHeight="1" x14ac:dyDescent="0.2">
      <c r="A10" s="16">
        <v>3.1</v>
      </c>
      <c r="B10" s="87" t="s">
        <v>13</v>
      </c>
      <c r="C10" s="179">
        <f>'[4]RC-LA'!C20</f>
        <v>-42198.809599999993</v>
      </c>
      <c r="D10" s="179">
        <f>'[4]RC-LA'!D20</f>
        <v>-77390.847900000022</v>
      </c>
      <c r="E10" s="130">
        <f t="shared" si="0"/>
        <v>-119589.65750000002</v>
      </c>
      <c r="F10" s="15"/>
    </row>
    <row r="11" spans="1:6" ht="12" customHeight="1" x14ac:dyDescent="0.2">
      <c r="A11" s="16">
        <v>3.2</v>
      </c>
      <c r="B11" s="17" t="s">
        <v>14</v>
      </c>
      <c r="C11" s="121">
        <f>C9+C10</f>
        <v>1949302.4804</v>
      </c>
      <c r="D11" s="121">
        <f>D9+D10</f>
        <v>1682594.3619000004</v>
      </c>
      <c r="E11" s="127">
        <f t="shared" si="0"/>
        <v>3631896.8423000006</v>
      </c>
    </row>
    <row r="12" spans="1:6" ht="12" customHeight="1" x14ac:dyDescent="0.2">
      <c r="A12" s="16">
        <v>4</v>
      </c>
      <c r="B12" s="17" t="s">
        <v>15</v>
      </c>
      <c r="C12" s="121">
        <v>0</v>
      </c>
      <c r="D12" s="121">
        <v>0</v>
      </c>
      <c r="E12" s="127">
        <f t="shared" si="0"/>
        <v>0</v>
      </c>
    </row>
    <row r="13" spans="1:6" ht="12" customHeight="1" x14ac:dyDescent="0.2">
      <c r="A13" s="16">
        <v>5</v>
      </c>
      <c r="B13" s="17" t="s">
        <v>16</v>
      </c>
      <c r="C13" s="177">
        <f>'[4]RC-A'!C26</f>
        <v>40719.089999999997</v>
      </c>
      <c r="D13" s="177">
        <f>'[4]RC-A'!D26</f>
        <v>34867.14</v>
      </c>
      <c r="E13" s="127">
        <f t="shared" si="0"/>
        <v>75586.23</v>
      </c>
    </row>
    <row r="14" spans="1:6" ht="12" customHeight="1" x14ac:dyDescent="0.2">
      <c r="A14" s="16">
        <v>6</v>
      </c>
      <c r="B14" s="17" t="s">
        <v>17</v>
      </c>
      <c r="C14" s="121">
        <v>0</v>
      </c>
      <c r="D14" s="173"/>
      <c r="E14" s="127">
        <f>C14</f>
        <v>0</v>
      </c>
    </row>
    <row r="15" spans="1:6" ht="12" customHeight="1" x14ac:dyDescent="0.2">
      <c r="A15" s="16">
        <v>7</v>
      </c>
      <c r="B15" s="17" t="s">
        <v>18</v>
      </c>
      <c r="C15" s="121">
        <v>0</v>
      </c>
      <c r="D15" s="173"/>
      <c r="E15" s="127">
        <f>C15</f>
        <v>0</v>
      </c>
    </row>
    <row r="16" spans="1:6" ht="12" customHeight="1" x14ac:dyDescent="0.2">
      <c r="A16" s="16">
        <v>8</v>
      </c>
      <c r="B16" s="17" t="s">
        <v>19</v>
      </c>
      <c r="C16" s="177">
        <f>'[4]RC-A'!F46</f>
        <v>522176.56999999995</v>
      </c>
      <c r="D16" s="173"/>
      <c r="E16" s="127">
        <f>C16</f>
        <v>522176.56999999995</v>
      </c>
    </row>
    <row r="17" spans="1:5" ht="12" customHeight="1" x14ac:dyDescent="0.2">
      <c r="A17" s="16">
        <v>9</v>
      </c>
      <c r="B17" s="17" t="s">
        <v>20</v>
      </c>
      <c r="C17" s="177">
        <f>'[4]RC-A'!C58</f>
        <v>75042.83</v>
      </c>
      <c r="D17" s="177">
        <f>'[4]RC-A'!D58</f>
        <v>362160</v>
      </c>
      <c r="E17" s="127">
        <f>C17+D17</f>
        <v>437202.83</v>
      </c>
    </row>
    <row r="18" spans="1:5" ht="12" customHeight="1" thickBot="1" x14ac:dyDescent="0.25">
      <c r="A18" s="13">
        <v>10</v>
      </c>
      <c r="B18" s="18" t="s">
        <v>21</v>
      </c>
      <c r="C18" s="122">
        <f>SUM(C7:C8,C11:C17)</f>
        <v>2651159.0304</v>
      </c>
      <c r="D18" s="122">
        <f>SUM(D7:D8,D11:D17)</f>
        <v>2710239.7119000005</v>
      </c>
      <c r="E18" s="128">
        <f>SUM(E7:E8,E11:E17)</f>
        <v>5361398.7423000019</v>
      </c>
    </row>
    <row r="19" spans="1:5" ht="12" customHeight="1" thickBot="1" x14ac:dyDescent="0.25">
      <c r="A19" s="9"/>
      <c r="B19" s="10" t="s">
        <v>22</v>
      </c>
      <c r="C19" s="11"/>
      <c r="D19" s="11"/>
      <c r="E19" s="12"/>
    </row>
    <row r="20" spans="1:5" ht="12" customHeight="1" x14ac:dyDescent="0.2">
      <c r="A20" s="13">
        <v>11</v>
      </c>
      <c r="B20" s="14" t="s">
        <v>23</v>
      </c>
      <c r="C20" s="176">
        <f>'[4]RC-BB'!C12</f>
        <v>1352264.28</v>
      </c>
      <c r="D20" s="176">
        <f>'[4]RC-BB'!D12</f>
        <v>253740.14</v>
      </c>
      <c r="E20" s="126">
        <f t="shared" ref="E20:E26" si="1">C20+D20</f>
        <v>1606004.42</v>
      </c>
    </row>
    <row r="21" spans="1:5" ht="12" customHeight="1" x14ac:dyDescent="0.2">
      <c r="A21" s="16">
        <v>12</v>
      </c>
      <c r="B21" s="17" t="s">
        <v>24</v>
      </c>
      <c r="C21" s="121">
        <v>0</v>
      </c>
      <c r="D21" s="177">
        <f>'[4]RC-BF'!D12</f>
        <v>2283759.2999999998</v>
      </c>
      <c r="E21" s="127">
        <f t="shared" si="1"/>
        <v>2283759.2999999998</v>
      </c>
    </row>
    <row r="22" spans="1:5" ht="12" customHeight="1" x14ac:dyDescent="0.2">
      <c r="A22" s="16">
        <v>13</v>
      </c>
      <c r="B22" s="17" t="s">
        <v>25</v>
      </c>
      <c r="C22" s="121">
        <v>0</v>
      </c>
      <c r="D22" s="121">
        <v>0</v>
      </c>
      <c r="E22" s="127">
        <f t="shared" si="1"/>
        <v>0</v>
      </c>
    </row>
    <row r="23" spans="1:5" ht="12" customHeight="1" x14ac:dyDescent="0.2">
      <c r="A23" s="13">
        <v>14</v>
      </c>
      <c r="B23" s="17" t="s">
        <v>26</v>
      </c>
      <c r="C23" s="177">
        <f>'[4]RC-P'!C13</f>
        <v>13347.89</v>
      </c>
      <c r="D23" s="177">
        <f>'[4]RC-P'!D13</f>
        <v>106553.8</v>
      </c>
      <c r="E23" s="127">
        <f t="shared" si="1"/>
        <v>119901.69</v>
      </c>
    </row>
    <row r="24" spans="1:5" ht="12" customHeight="1" x14ac:dyDescent="0.2">
      <c r="A24" s="16">
        <v>15</v>
      </c>
      <c r="B24" s="17" t="s">
        <v>27</v>
      </c>
      <c r="C24" s="177">
        <f>'[4]RC-P'!C22</f>
        <v>57494.37</v>
      </c>
      <c r="D24" s="177">
        <f>'[4]RC-P'!D22</f>
        <v>5806.48</v>
      </c>
      <c r="E24" s="127">
        <f t="shared" si="1"/>
        <v>63300.850000000006</v>
      </c>
    </row>
    <row r="25" spans="1:5" ht="12" customHeight="1" x14ac:dyDescent="0.2">
      <c r="A25" s="16">
        <v>16</v>
      </c>
      <c r="B25" s="17" t="s">
        <v>28</v>
      </c>
      <c r="C25" s="121">
        <v>0</v>
      </c>
      <c r="D25" s="121">
        <v>0</v>
      </c>
      <c r="E25" s="127">
        <f t="shared" si="1"/>
        <v>0</v>
      </c>
    </row>
    <row r="26" spans="1:5" ht="12" customHeight="1" thickBot="1" x14ac:dyDescent="0.25">
      <c r="A26" s="13">
        <v>17</v>
      </c>
      <c r="B26" s="18" t="s">
        <v>29</v>
      </c>
      <c r="C26" s="122">
        <f>SUM(C20:C25)</f>
        <v>1423106.54</v>
      </c>
      <c r="D26" s="122">
        <f>SUM(D20:D25)</f>
        <v>2649859.7199999997</v>
      </c>
      <c r="E26" s="128">
        <f t="shared" si="1"/>
        <v>4072966.26</v>
      </c>
    </row>
    <row r="27" spans="1:5" ht="12" customHeight="1" thickBot="1" x14ac:dyDescent="0.25">
      <c r="A27" s="9"/>
      <c r="B27" s="10" t="s">
        <v>30</v>
      </c>
      <c r="C27" s="11"/>
      <c r="D27" s="11"/>
      <c r="E27" s="12"/>
    </row>
    <row r="28" spans="1:5" ht="12" customHeight="1" x14ac:dyDescent="0.2">
      <c r="A28" s="13">
        <v>18</v>
      </c>
      <c r="B28" s="19" t="s">
        <v>31</v>
      </c>
      <c r="C28" s="176">
        <f>'[4]RI-C'!E6</f>
        <v>250000</v>
      </c>
      <c r="D28" s="173"/>
      <c r="E28" s="126">
        <f t="shared" ref="E28:E33" si="2">C28</f>
        <v>250000</v>
      </c>
    </row>
    <row r="29" spans="1:5" ht="12" customHeight="1" x14ac:dyDescent="0.2">
      <c r="A29" s="16">
        <v>19</v>
      </c>
      <c r="B29" s="20" t="s">
        <v>32</v>
      </c>
      <c r="C29" s="121">
        <v>0</v>
      </c>
      <c r="D29" s="173"/>
      <c r="E29" s="127">
        <f t="shared" si="2"/>
        <v>0</v>
      </c>
    </row>
    <row r="30" spans="1:5" ht="12" customHeight="1" x14ac:dyDescent="0.2">
      <c r="A30" s="16">
        <v>20</v>
      </c>
      <c r="B30" s="20" t="s">
        <v>33</v>
      </c>
      <c r="C30" s="121">
        <v>0</v>
      </c>
      <c r="D30" s="173"/>
      <c r="E30" s="127">
        <f t="shared" si="2"/>
        <v>0</v>
      </c>
    </row>
    <row r="31" spans="1:5" ht="12" customHeight="1" x14ac:dyDescent="0.2">
      <c r="A31" s="16">
        <v>21</v>
      </c>
      <c r="B31" s="20" t="s">
        <v>34</v>
      </c>
      <c r="C31" s="177">
        <f>'[4]RI-C'!E9</f>
        <v>1038432.48</v>
      </c>
      <c r="D31" s="173"/>
      <c r="E31" s="127">
        <f t="shared" si="2"/>
        <v>1038432.48</v>
      </c>
    </row>
    <row r="32" spans="1:5" ht="12" customHeight="1" x14ac:dyDescent="0.2">
      <c r="A32" s="16">
        <v>22</v>
      </c>
      <c r="B32" s="20" t="s">
        <v>35</v>
      </c>
      <c r="C32" s="121">
        <v>0</v>
      </c>
      <c r="D32" s="173"/>
      <c r="E32" s="127">
        <f t="shared" si="2"/>
        <v>0</v>
      </c>
    </row>
    <row r="33" spans="1:5" ht="12" customHeight="1" thickBot="1" x14ac:dyDescent="0.25">
      <c r="A33" s="21">
        <v>23</v>
      </c>
      <c r="B33" s="18" t="s">
        <v>36</v>
      </c>
      <c r="C33" s="122">
        <f>SUM(C28:C32)</f>
        <v>1288432.48</v>
      </c>
      <c r="D33" s="173"/>
      <c r="E33" s="128">
        <f t="shared" si="2"/>
        <v>1288432.48</v>
      </c>
    </row>
    <row r="34" spans="1:5" ht="12" customHeight="1" thickBot="1" x14ac:dyDescent="0.25">
      <c r="A34" s="124">
        <v>24</v>
      </c>
      <c r="B34" s="125" t="s">
        <v>37</v>
      </c>
      <c r="C34" s="123">
        <f>C26+C33</f>
        <v>2711539.02</v>
      </c>
      <c r="D34" s="123">
        <f>D26</f>
        <v>2649859.7199999997</v>
      </c>
      <c r="E34" s="129">
        <f>C34+D34</f>
        <v>5361398.74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 t="s">
        <v>116</v>
      </c>
      <c r="C38" s="2"/>
      <c r="D38" s="25"/>
      <c r="E38" s="2"/>
    </row>
    <row r="39" spans="1:5" ht="12" customHeight="1" x14ac:dyDescent="0.2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topLeftCell="A46" zoomScale="90" zoomScaleNormal="100" zoomScaleSheetLayoutView="90" workbookViewId="0">
      <selection activeCell="E59" sqref="E59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2" customWidth="1"/>
    <col min="6" max="16384" width="9.140625" style="28"/>
  </cols>
  <sheetData>
    <row r="1" spans="1:5" x14ac:dyDescent="0.2">
      <c r="A1" s="131" t="s">
        <v>0</v>
      </c>
      <c r="B1" s="120" t="str">
        <f>Info!B1</f>
        <v>შპს მისო კრედიტორი</v>
      </c>
      <c r="C1" s="27"/>
      <c r="D1" s="27"/>
      <c r="E1" s="161"/>
    </row>
    <row r="2" spans="1:5" x14ac:dyDescent="0.2">
      <c r="A2" s="131" t="s">
        <v>1</v>
      </c>
      <c r="B2" s="120" t="str">
        <f>Info!B2</f>
        <v>31/03/2018</v>
      </c>
      <c r="C2" s="27"/>
      <c r="D2" s="27"/>
      <c r="E2" s="161"/>
    </row>
    <row r="3" spans="1:5" x14ac:dyDescent="0.2">
      <c r="A3" s="27"/>
      <c r="B3" s="29"/>
      <c r="C3" s="27"/>
      <c r="D3" s="27"/>
      <c r="E3" s="161"/>
    </row>
    <row r="4" spans="1:5" ht="12" thickBot="1" x14ac:dyDescent="0.25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 x14ac:dyDescent="0.25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 x14ac:dyDescent="0.25">
      <c r="A6" s="38"/>
      <c r="B6" s="39" t="s">
        <v>40</v>
      </c>
      <c r="C6" s="39"/>
      <c r="D6" s="39"/>
      <c r="E6" s="39"/>
    </row>
    <row r="7" spans="1:5" x14ac:dyDescent="0.2">
      <c r="A7" s="88">
        <v>1</v>
      </c>
      <c r="B7" s="40" t="s">
        <v>41</v>
      </c>
      <c r="C7" s="41">
        <v>0</v>
      </c>
      <c r="D7" s="42">
        <v>0</v>
      </c>
      <c r="E7" s="162">
        <f t="shared" ref="E7:E24" si="0">C7+D7</f>
        <v>0</v>
      </c>
    </row>
    <row r="8" spans="1:5" x14ac:dyDescent="0.2">
      <c r="A8" s="88">
        <v>2</v>
      </c>
      <c r="B8" s="43" t="s">
        <v>42</v>
      </c>
      <c r="C8" s="132">
        <f>SUM(C9:C15)</f>
        <v>155140.53</v>
      </c>
      <c r="D8" s="133">
        <f>SUM(D9:D15)</f>
        <v>120093.36</v>
      </c>
      <c r="E8" s="163">
        <f t="shared" si="0"/>
        <v>275233.89</v>
      </c>
    </row>
    <row r="9" spans="1:5" x14ac:dyDescent="0.2">
      <c r="A9" s="88">
        <v>2.1</v>
      </c>
      <c r="B9" s="44" t="s">
        <v>43</v>
      </c>
      <c r="C9" s="41">
        <v>0</v>
      </c>
      <c r="D9" s="42">
        <v>0</v>
      </c>
      <c r="E9" s="164">
        <f t="shared" si="0"/>
        <v>0</v>
      </c>
    </row>
    <row r="10" spans="1:5" x14ac:dyDescent="0.2">
      <c r="A10" s="88">
        <v>2.2000000000000002</v>
      </c>
      <c r="B10" s="44" t="s">
        <v>44</v>
      </c>
      <c r="C10" s="41">
        <v>0</v>
      </c>
      <c r="D10" s="42">
        <v>0</v>
      </c>
      <c r="E10" s="164">
        <f t="shared" si="0"/>
        <v>0</v>
      </c>
    </row>
    <row r="11" spans="1:5" x14ac:dyDescent="0.2">
      <c r="A11" s="88">
        <v>2.2999999999999998</v>
      </c>
      <c r="B11" s="44" t="s">
        <v>45</v>
      </c>
      <c r="C11" s="41">
        <v>0</v>
      </c>
      <c r="D11" s="42">
        <v>0</v>
      </c>
      <c r="E11" s="164">
        <f t="shared" si="0"/>
        <v>0</v>
      </c>
    </row>
    <row r="12" spans="1:5" x14ac:dyDescent="0.2">
      <c r="A12" s="88">
        <v>2.4</v>
      </c>
      <c r="B12" s="44" t="s">
        <v>46</v>
      </c>
      <c r="C12" s="41">
        <v>0</v>
      </c>
      <c r="D12" s="42">
        <v>0</v>
      </c>
      <c r="E12" s="164">
        <f t="shared" si="0"/>
        <v>0</v>
      </c>
    </row>
    <row r="13" spans="1:5" x14ac:dyDescent="0.2">
      <c r="A13" s="88">
        <v>2.5</v>
      </c>
      <c r="B13" s="44" t="s">
        <v>47</v>
      </c>
      <c r="C13" s="41">
        <v>0</v>
      </c>
      <c r="D13" s="42">
        <v>0</v>
      </c>
      <c r="E13" s="164">
        <f t="shared" si="0"/>
        <v>0</v>
      </c>
    </row>
    <row r="14" spans="1:5" x14ac:dyDescent="0.2">
      <c r="A14" s="88">
        <v>2.6</v>
      </c>
      <c r="B14" s="44" t="s">
        <v>48</v>
      </c>
      <c r="C14" s="41">
        <v>0</v>
      </c>
      <c r="D14" s="42">
        <v>0</v>
      </c>
      <c r="E14" s="164">
        <f>C14+D14</f>
        <v>0</v>
      </c>
    </row>
    <row r="15" spans="1:5" x14ac:dyDescent="0.2">
      <c r="A15" s="88">
        <v>2.7</v>
      </c>
      <c r="B15" s="44" t="s">
        <v>49</v>
      </c>
      <c r="C15" s="180">
        <v>155140.53</v>
      </c>
      <c r="D15" s="181">
        <v>120093.36</v>
      </c>
      <c r="E15" s="164">
        <f t="shared" si="0"/>
        <v>275233.89</v>
      </c>
    </row>
    <row r="16" spans="1:5" x14ac:dyDescent="0.2">
      <c r="A16" s="88">
        <v>3</v>
      </c>
      <c r="B16" s="43" t="s">
        <v>50</v>
      </c>
      <c r="C16" s="132">
        <f>SUM(C17:C20)</f>
        <v>0</v>
      </c>
      <c r="D16" s="133">
        <f>SUM(D17:D20)</f>
        <v>0</v>
      </c>
      <c r="E16" s="163">
        <f t="shared" si="0"/>
        <v>0</v>
      </c>
    </row>
    <row r="17" spans="1:5" x14ac:dyDescent="0.2">
      <c r="A17" s="88">
        <v>3.1</v>
      </c>
      <c r="B17" s="44" t="s">
        <v>51</v>
      </c>
      <c r="C17" s="41">
        <v>0</v>
      </c>
      <c r="D17" s="42">
        <v>0</v>
      </c>
      <c r="E17" s="164">
        <f t="shared" si="0"/>
        <v>0</v>
      </c>
    </row>
    <row r="18" spans="1:5" x14ac:dyDescent="0.2">
      <c r="A18" s="88">
        <v>3.2</v>
      </c>
      <c r="B18" s="44" t="s">
        <v>52</v>
      </c>
      <c r="C18" s="41">
        <v>0</v>
      </c>
      <c r="D18" s="42">
        <v>0</v>
      </c>
      <c r="E18" s="164">
        <f t="shared" si="0"/>
        <v>0</v>
      </c>
    </row>
    <row r="19" spans="1:5" x14ac:dyDescent="0.2">
      <c r="A19" s="88">
        <v>3.3</v>
      </c>
      <c r="B19" s="44" t="s">
        <v>53</v>
      </c>
      <c r="C19" s="41">
        <v>0</v>
      </c>
      <c r="D19" s="42">
        <v>0</v>
      </c>
      <c r="E19" s="164">
        <f t="shared" si="0"/>
        <v>0</v>
      </c>
    </row>
    <row r="20" spans="1:5" x14ac:dyDescent="0.2">
      <c r="A20" s="88">
        <v>3.4</v>
      </c>
      <c r="B20" s="44" t="s">
        <v>54</v>
      </c>
      <c r="C20" s="41">
        <v>0</v>
      </c>
      <c r="D20" s="42">
        <v>0</v>
      </c>
      <c r="E20" s="164">
        <f t="shared" si="0"/>
        <v>0</v>
      </c>
    </row>
    <row r="21" spans="1:5" ht="22.5" x14ac:dyDescent="0.2">
      <c r="A21" s="88">
        <v>4</v>
      </c>
      <c r="B21" s="45" t="s">
        <v>55</v>
      </c>
      <c r="C21" s="180">
        <v>24741.19</v>
      </c>
      <c r="D21" s="181">
        <v>10703.23</v>
      </c>
      <c r="E21" s="163">
        <f t="shared" si="0"/>
        <v>35444.42</v>
      </c>
    </row>
    <row r="22" spans="1:5" ht="22.5" x14ac:dyDescent="0.2">
      <c r="A22" s="88">
        <v>5</v>
      </c>
      <c r="B22" s="45" t="s">
        <v>56</v>
      </c>
      <c r="C22" s="41">
        <v>0</v>
      </c>
      <c r="D22" s="42">
        <v>0</v>
      </c>
      <c r="E22" s="163">
        <f t="shared" si="0"/>
        <v>0</v>
      </c>
    </row>
    <row r="23" spans="1:5" x14ac:dyDescent="0.2">
      <c r="A23" s="89">
        <v>6</v>
      </c>
      <c r="B23" s="46" t="s">
        <v>57</v>
      </c>
      <c r="C23" s="90">
        <v>0</v>
      </c>
      <c r="D23" s="182">
        <v>1412.25</v>
      </c>
      <c r="E23" s="165">
        <f t="shared" si="0"/>
        <v>1412.25</v>
      </c>
    </row>
    <row r="24" spans="1:5" ht="12" thickBot="1" x14ac:dyDescent="0.25">
      <c r="A24" s="93">
        <v>7</v>
      </c>
      <c r="B24" s="134" t="s">
        <v>58</v>
      </c>
      <c r="C24" s="135">
        <f>SUM(C7:C8,C21:C23,C16)</f>
        <v>179881.72</v>
      </c>
      <c r="D24" s="135">
        <f>SUM(D7:D8,D21:D23,D16)</f>
        <v>132208.84</v>
      </c>
      <c r="E24" s="136">
        <f t="shared" si="0"/>
        <v>312090.56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ht="22.5" x14ac:dyDescent="0.2">
      <c r="A26" s="88">
        <v>8</v>
      </c>
      <c r="B26" s="48" t="s">
        <v>60</v>
      </c>
      <c r="C26" s="49">
        <v>0</v>
      </c>
      <c r="D26" s="50">
        <v>0</v>
      </c>
      <c r="E26" s="162">
        <f t="shared" ref="E26:E34" si="1">C26+D26</f>
        <v>0</v>
      </c>
    </row>
    <row r="27" spans="1:5" x14ac:dyDescent="0.2">
      <c r="A27" s="88">
        <v>9</v>
      </c>
      <c r="B27" s="51" t="s">
        <v>61</v>
      </c>
      <c r="C27" s="52">
        <v>0</v>
      </c>
      <c r="D27" s="183">
        <v>66109.58</v>
      </c>
      <c r="E27" s="163">
        <f t="shared" si="1"/>
        <v>66109.58</v>
      </c>
    </row>
    <row r="28" spans="1:5" x14ac:dyDescent="0.2">
      <c r="A28" s="88">
        <v>10</v>
      </c>
      <c r="B28" s="51" t="s">
        <v>62</v>
      </c>
      <c r="C28" s="184">
        <v>34997.589999999997</v>
      </c>
      <c r="D28" s="183">
        <v>5371.64</v>
      </c>
      <c r="E28" s="163">
        <f t="shared" si="1"/>
        <v>40369.229999999996</v>
      </c>
    </row>
    <row r="29" spans="1:5" x14ac:dyDescent="0.2">
      <c r="A29" s="88">
        <v>11</v>
      </c>
      <c r="B29" s="51" t="s">
        <v>63</v>
      </c>
      <c r="C29" s="52">
        <v>0</v>
      </c>
      <c r="D29" s="53">
        <v>0</v>
      </c>
      <c r="E29" s="163">
        <f t="shared" si="1"/>
        <v>0</v>
      </c>
    </row>
    <row r="30" spans="1:5" x14ac:dyDescent="0.2">
      <c r="A30" s="88">
        <v>12</v>
      </c>
      <c r="B30" s="51" t="s">
        <v>64</v>
      </c>
      <c r="C30" s="52">
        <v>0</v>
      </c>
      <c r="D30" s="53">
        <v>0</v>
      </c>
      <c r="E30" s="163">
        <f t="shared" si="1"/>
        <v>0</v>
      </c>
    </row>
    <row r="31" spans="1:5" x14ac:dyDescent="0.2">
      <c r="A31" s="88">
        <v>13</v>
      </c>
      <c r="B31" s="51" t="s">
        <v>65</v>
      </c>
      <c r="C31" s="52">
        <v>0</v>
      </c>
      <c r="D31" s="53">
        <v>0</v>
      </c>
      <c r="E31" s="163">
        <f t="shared" si="1"/>
        <v>0</v>
      </c>
    </row>
    <row r="32" spans="1:5" x14ac:dyDescent="0.2">
      <c r="A32" s="88">
        <v>14</v>
      </c>
      <c r="B32" s="54" t="s">
        <v>66</v>
      </c>
      <c r="C32" s="184">
        <v>3828.43</v>
      </c>
      <c r="D32" s="183">
        <v>230.14</v>
      </c>
      <c r="E32" s="163">
        <f t="shared" si="1"/>
        <v>4058.5699999999997</v>
      </c>
    </row>
    <row r="33" spans="1:5" ht="12" thickBot="1" x14ac:dyDescent="0.25">
      <c r="A33" s="91">
        <v>15</v>
      </c>
      <c r="B33" s="55" t="s">
        <v>67</v>
      </c>
      <c r="C33" s="137">
        <f>SUM(C26:C32)</f>
        <v>38826.019999999997</v>
      </c>
      <c r="D33" s="138">
        <f>SUM(D26:D32)</f>
        <v>71711.360000000001</v>
      </c>
      <c r="E33" s="139">
        <f t="shared" si="1"/>
        <v>110537.38</v>
      </c>
    </row>
    <row r="34" spans="1:5" ht="12" thickBot="1" x14ac:dyDescent="0.25">
      <c r="A34" s="98">
        <v>16</v>
      </c>
      <c r="B34" s="140" t="s">
        <v>68</v>
      </c>
      <c r="C34" s="135">
        <f>C24-C33</f>
        <v>141055.70000000001</v>
      </c>
      <c r="D34" s="141">
        <f>D24-D33</f>
        <v>60497.479999999996</v>
      </c>
      <c r="E34" s="136">
        <f t="shared" si="1"/>
        <v>201553.18</v>
      </c>
    </row>
    <row r="35" spans="1:5" ht="12" thickBot="1" x14ac:dyDescent="0.25">
      <c r="A35" s="92"/>
      <c r="B35" s="39" t="s">
        <v>69</v>
      </c>
      <c r="C35" s="39"/>
      <c r="D35" s="39"/>
      <c r="E35" s="39"/>
    </row>
    <row r="36" spans="1:5" x14ac:dyDescent="0.2">
      <c r="A36" s="93">
        <v>17</v>
      </c>
      <c r="B36" s="57" t="s">
        <v>70</v>
      </c>
      <c r="C36" s="142">
        <f>C37-C38</f>
        <v>32735.15</v>
      </c>
      <c r="D36" s="143">
        <f>D37-D38</f>
        <v>5053.49</v>
      </c>
      <c r="E36" s="162">
        <f t="shared" ref="E36:E45" si="2">C36+D36</f>
        <v>37788.639999999999</v>
      </c>
    </row>
    <row r="37" spans="1:5" ht="22.5" x14ac:dyDescent="0.2">
      <c r="A37" s="88">
        <v>17.100000000000001</v>
      </c>
      <c r="B37" s="58" t="s">
        <v>71</v>
      </c>
      <c r="C37" s="180">
        <v>32735.15</v>
      </c>
      <c r="D37" s="181">
        <v>5053.49</v>
      </c>
      <c r="E37" s="164">
        <f t="shared" si="2"/>
        <v>37788.639999999999</v>
      </c>
    </row>
    <row r="38" spans="1:5" ht="22.5" x14ac:dyDescent="0.2">
      <c r="A38" s="88">
        <v>17.2</v>
      </c>
      <c r="B38" s="58" t="s">
        <v>72</v>
      </c>
      <c r="C38" s="41">
        <v>0</v>
      </c>
      <c r="D38" s="42">
        <v>0</v>
      </c>
      <c r="E38" s="164">
        <f t="shared" si="2"/>
        <v>0</v>
      </c>
    </row>
    <row r="39" spans="1:5" x14ac:dyDescent="0.2">
      <c r="A39" s="88">
        <v>18</v>
      </c>
      <c r="B39" s="45" t="s">
        <v>73</v>
      </c>
      <c r="C39" s="52">
        <v>0</v>
      </c>
      <c r="D39" s="53">
        <v>0</v>
      </c>
      <c r="E39" s="163">
        <f t="shared" si="2"/>
        <v>0</v>
      </c>
    </row>
    <row r="40" spans="1:5" x14ac:dyDescent="0.2">
      <c r="A40" s="88">
        <v>19</v>
      </c>
      <c r="B40" s="45" t="s">
        <v>74</v>
      </c>
      <c r="C40" s="52">
        <v>0</v>
      </c>
      <c r="D40" s="53">
        <v>0</v>
      </c>
      <c r="E40" s="163">
        <f t="shared" si="2"/>
        <v>0</v>
      </c>
    </row>
    <row r="41" spans="1:5" ht="22.5" x14ac:dyDescent="0.2">
      <c r="A41" s="88">
        <v>20</v>
      </c>
      <c r="B41" s="45" t="s">
        <v>75</v>
      </c>
      <c r="C41" s="184">
        <v>1325.27</v>
      </c>
      <c r="D41" s="53">
        <v>0</v>
      </c>
      <c r="E41" s="163">
        <f t="shared" si="2"/>
        <v>1325.27</v>
      </c>
    </row>
    <row r="42" spans="1:5" x14ac:dyDescent="0.2">
      <c r="A42" s="88">
        <v>21</v>
      </c>
      <c r="B42" s="45" t="s">
        <v>76</v>
      </c>
      <c r="C42" s="184">
        <v>506.84</v>
      </c>
      <c r="D42" s="53">
        <v>0</v>
      </c>
      <c r="E42" s="163">
        <f t="shared" si="2"/>
        <v>506.84</v>
      </c>
    </row>
    <row r="43" spans="1:5" x14ac:dyDescent="0.2">
      <c r="A43" s="88">
        <v>22</v>
      </c>
      <c r="B43" s="45" t="s">
        <v>77</v>
      </c>
      <c r="C43" s="52">
        <v>0</v>
      </c>
      <c r="D43" s="53">
        <v>0</v>
      </c>
      <c r="E43" s="163">
        <f t="shared" si="2"/>
        <v>0</v>
      </c>
    </row>
    <row r="44" spans="1:5" x14ac:dyDescent="0.2">
      <c r="A44" s="89">
        <v>23</v>
      </c>
      <c r="B44" s="46" t="s">
        <v>78</v>
      </c>
      <c r="C44" s="94">
        <v>0</v>
      </c>
      <c r="D44" s="95">
        <v>0</v>
      </c>
      <c r="E44" s="165">
        <f t="shared" si="2"/>
        <v>0</v>
      </c>
    </row>
    <row r="45" spans="1:5" ht="12" thickBot="1" x14ac:dyDescent="0.25">
      <c r="A45" s="93">
        <v>24</v>
      </c>
      <c r="B45" s="140" t="s">
        <v>79</v>
      </c>
      <c r="C45" s="135">
        <f>SUM(C36,C39:C44)</f>
        <v>34567.259999999995</v>
      </c>
      <c r="D45" s="141">
        <f>SUM(D36,D39:D44)</f>
        <v>5053.49</v>
      </c>
      <c r="E45" s="136">
        <f t="shared" si="2"/>
        <v>39620.749999999993</v>
      </c>
    </row>
    <row r="46" spans="1:5" ht="12" thickBot="1" x14ac:dyDescent="0.25">
      <c r="A46" s="47"/>
      <c r="B46" s="39" t="s">
        <v>80</v>
      </c>
      <c r="C46" s="39"/>
      <c r="D46" s="39"/>
      <c r="E46" s="39"/>
    </row>
    <row r="47" spans="1:5" ht="22.5" x14ac:dyDescent="0.2">
      <c r="A47" s="88">
        <v>25</v>
      </c>
      <c r="B47" s="40" t="s">
        <v>81</v>
      </c>
      <c r="C47" s="184">
        <v>24614.53</v>
      </c>
      <c r="D47" s="53">
        <v>0</v>
      </c>
      <c r="E47" s="166">
        <f t="shared" ref="E47:E54" si="3">C47+D47</f>
        <v>24614.53</v>
      </c>
    </row>
    <row r="48" spans="1:5" x14ac:dyDescent="0.2">
      <c r="A48" s="88">
        <v>26</v>
      </c>
      <c r="B48" s="45" t="s">
        <v>82</v>
      </c>
      <c r="C48" s="184">
        <v>65246.13</v>
      </c>
      <c r="D48" s="53">
        <v>0</v>
      </c>
      <c r="E48" s="167">
        <f t="shared" si="3"/>
        <v>65246.13</v>
      </c>
    </row>
    <row r="49" spans="1:5" x14ac:dyDescent="0.2">
      <c r="A49" s="88">
        <v>27</v>
      </c>
      <c r="B49" s="45" t="s">
        <v>83</v>
      </c>
      <c r="C49" s="184">
        <v>50</v>
      </c>
      <c r="D49" s="53">
        <v>0</v>
      </c>
      <c r="E49" s="167">
        <f t="shared" si="3"/>
        <v>50</v>
      </c>
    </row>
    <row r="50" spans="1:5" x14ac:dyDescent="0.2">
      <c r="A50" s="88">
        <v>28</v>
      </c>
      <c r="B50" s="45" t="s">
        <v>84</v>
      </c>
      <c r="C50" s="184">
        <v>34600.6</v>
      </c>
      <c r="D50" s="53">
        <v>0</v>
      </c>
      <c r="E50" s="167">
        <f t="shared" si="3"/>
        <v>34600.6</v>
      </c>
    </row>
    <row r="51" spans="1:5" x14ac:dyDescent="0.2">
      <c r="A51" s="88">
        <v>29</v>
      </c>
      <c r="B51" s="45" t="s">
        <v>85</v>
      </c>
      <c r="C51" s="184">
        <v>7748.76</v>
      </c>
      <c r="D51" s="53">
        <v>0</v>
      </c>
      <c r="E51" s="167">
        <f t="shared" si="3"/>
        <v>7748.76</v>
      </c>
    </row>
    <row r="52" spans="1:5" x14ac:dyDescent="0.2">
      <c r="A52" s="88">
        <v>30</v>
      </c>
      <c r="B52" s="45" t="s">
        <v>86</v>
      </c>
      <c r="C52" s="184">
        <v>10303.549999999999</v>
      </c>
      <c r="D52" s="53">
        <v>0</v>
      </c>
      <c r="E52" s="167">
        <f t="shared" si="3"/>
        <v>10303.549999999999</v>
      </c>
    </row>
    <row r="53" spans="1:5" x14ac:dyDescent="0.2">
      <c r="A53" s="89">
        <v>31</v>
      </c>
      <c r="B53" s="59" t="s">
        <v>87</v>
      </c>
      <c r="C53" s="144">
        <f>SUM(C47:C52)</f>
        <v>142563.57</v>
      </c>
      <c r="D53" s="145">
        <f>SUM(D47:D52)</f>
        <v>0</v>
      </c>
      <c r="E53" s="168">
        <f t="shared" si="3"/>
        <v>142563.57</v>
      </c>
    </row>
    <row r="54" spans="1:5" ht="12" thickBot="1" x14ac:dyDescent="0.25">
      <c r="A54" s="93">
        <v>32</v>
      </c>
      <c r="B54" s="146" t="s">
        <v>88</v>
      </c>
      <c r="C54" s="147">
        <f>C45-C53</f>
        <v>-107996.31000000001</v>
      </c>
      <c r="D54" s="148">
        <f>D45-D53</f>
        <v>5053.49</v>
      </c>
      <c r="E54" s="149">
        <f t="shared" si="3"/>
        <v>-102942.82</v>
      </c>
    </row>
    <row r="55" spans="1:5" ht="12" thickBot="1" x14ac:dyDescent="0.25">
      <c r="A55" s="150"/>
      <c r="B55" s="150"/>
      <c r="C55" s="151"/>
      <c r="D55" s="151"/>
      <c r="E55" s="151"/>
    </row>
    <row r="56" spans="1:5" ht="12" thickBot="1" x14ac:dyDescent="0.25">
      <c r="A56" s="88">
        <v>33</v>
      </c>
      <c r="B56" s="77" t="s">
        <v>89</v>
      </c>
      <c r="C56" s="152">
        <f>C34+C54</f>
        <v>33059.39</v>
      </c>
      <c r="D56" s="153">
        <f>D34+D54</f>
        <v>65550.97</v>
      </c>
      <c r="E56" s="154">
        <f>C56+D56</f>
        <v>98610.36</v>
      </c>
    </row>
    <row r="57" spans="1:5" ht="12" thickBot="1" x14ac:dyDescent="0.25">
      <c r="A57" s="60"/>
      <c r="B57" s="61"/>
      <c r="C57" s="62"/>
      <c r="D57" s="63"/>
      <c r="E57" s="151"/>
    </row>
    <row r="58" spans="1:5" x14ac:dyDescent="0.2">
      <c r="A58" s="88">
        <v>34</v>
      </c>
      <c r="B58" s="40" t="s">
        <v>90</v>
      </c>
      <c r="C58" s="185">
        <v>-7997.89</v>
      </c>
      <c r="D58" s="64"/>
      <c r="E58" s="166">
        <f>C58</f>
        <v>-7997.89</v>
      </c>
    </row>
    <row r="59" spans="1:5" ht="22.5" x14ac:dyDescent="0.2">
      <c r="A59" s="88">
        <v>35</v>
      </c>
      <c r="B59" s="45" t="s">
        <v>91</v>
      </c>
      <c r="C59" s="65">
        <v>0</v>
      </c>
      <c r="D59" s="66"/>
      <c r="E59" s="167">
        <f>C59</f>
        <v>0</v>
      </c>
    </row>
    <row r="60" spans="1:5" ht="22.5" x14ac:dyDescent="0.2">
      <c r="A60" s="89">
        <v>36</v>
      </c>
      <c r="B60" s="46" t="s">
        <v>92</v>
      </c>
      <c r="C60" s="67">
        <v>0</v>
      </c>
      <c r="D60" s="68"/>
      <c r="E60" s="168">
        <f>C60</f>
        <v>0</v>
      </c>
    </row>
    <row r="61" spans="1:5" ht="12" thickBot="1" x14ac:dyDescent="0.25">
      <c r="A61" s="96">
        <v>37</v>
      </c>
      <c r="B61" s="140" t="s">
        <v>93</v>
      </c>
      <c r="C61" s="157">
        <f>SUM(C58:C60)</f>
        <v>-7997.89</v>
      </c>
      <c r="D61" s="69"/>
      <c r="E61" s="155">
        <f>C61</f>
        <v>-7997.89</v>
      </c>
    </row>
    <row r="62" spans="1:5" ht="12" thickBot="1" x14ac:dyDescent="0.25">
      <c r="A62" s="97"/>
      <c r="B62" s="70"/>
      <c r="C62" s="71"/>
      <c r="D62" s="71"/>
      <c r="E62" s="169"/>
    </row>
    <row r="63" spans="1:5" ht="23.25" thickBot="1" x14ac:dyDescent="0.25">
      <c r="A63" s="98">
        <v>38</v>
      </c>
      <c r="B63" s="72" t="s">
        <v>94</v>
      </c>
      <c r="C63" s="152">
        <f>C56-C61</f>
        <v>41057.279999999999</v>
      </c>
      <c r="D63" s="153">
        <f>D56</f>
        <v>65550.97</v>
      </c>
      <c r="E63" s="154">
        <f>C63+D63</f>
        <v>106608.25</v>
      </c>
    </row>
    <row r="64" spans="1:5" s="76" customFormat="1" ht="12" thickBot="1" x14ac:dyDescent="0.25">
      <c r="A64" s="98">
        <v>39</v>
      </c>
      <c r="B64" s="73" t="s">
        <v>95</v>
      </c>
      <c r="C64" s="74">
        <v>0</v>
      </c>
      <c r="D64" s="75"/>
      <c r="E64" s="169">
        <f>C64</f>
        <v>0</v>
      </c>
    </row>
    <row r="65" spans="1:5" ht="12" thickBot="1" x14ac:dyDescent="0.25">
      <c r="A65" s="98">
        <v>40</v>
      </c>
      <c r="B65" s="77" t="s">
        <v>96</v>
      </c>
      <c r="C65" s="152">
        <f>C63-C64</f>
        <v>41057.279999999999</v>
      </c>
      <c r="D65" s="153">
        <f>D63</f>
        <v>65550.97</v>
      </c>
      <c r="E65" s="154">
        <f>C65+D65</f>
        <v>106608.25</v>
      </c>
    </row>
    <row r="66" spans="1:5" s="76" customFormat="1" ht="12" thickBot="1" x14ac:dyDescent="0.25">
      <c r="A66" s="98">
        <v>41</v>
      </c>
      <c r="B66" s="78" t="s">
        <v>97</v>
      </c>
      <c r="C66" s="79">
        <v>0</v>
      </c>
      <c r="D66" s="80"/>
      <c r="E66" s="155">
        <f>C66</f>
        <v>0</v>
      </c>
    </row>
    <row r="67" spans="1:5" ht="12" thickBot="1" x14ac:dyDescent="0.25">
      <c r="A67" s="158">
        <v>42</v>
      </c>
      <c r="B67" s="159" t="s">
        <v>98</v>
      </c>
      <c r="C67" s="160">
        <f>C65+C66</f>
        <v>41057.279999999999</v>
      </c>
      <c r="D67" s="160">
        <f>D65</f>
        <v>65550.97</v>
      </c>
      <c r="E67" s="156">
        <f>C67+D67</f>
        <v>106608.25</v>
      </c>
    </row>
    <row r="68" spans="1:5" ht="12" thickTop="1" x14ac:dyDescent="0.2">
      <c r="A68" s="81"/>
      <c r="B68" s="27"/>
      <c r="C68" s="82"/>
      <c r="D68" s="82"/>
      <c r="E68" s="170"/>
    </row>
    <row r="69" spans="1:5" x14ac:dyDescent="0.2">
      <c r="A69" s="83"/>
      <c r="B69" s="84" t="s">
        <v>117</v>
      </c>
      <c r="C69" s="85"/>
      <c r="D69" s="85"/>
      <c r="E69" s="171"/>
    </row>
    <row r="70" spans="1:5" x14ac:dyDescent="0.2">
      <c r="A70" s="83"/>
      <c r="B70" s="84"/>
      <c r="C70" s="85"/>
      <c r="D70" s="85"/>
      <c r="E70" s="171"/>
    </row>
    <row r="71" spans="1:5" x14ac:dyDescent="0.2">
      <c r="A71" s="83"/>
      <c r="B71" s="84"/>
      <c r="C71" s="85"/>
      <c r="D71" s="85"/>
      <c r="E71" s="171"/>
    </row>
    <row r="72" spans="1:5" x14ac:dyDescent="0.2">
      <c r="A72" s="84"/>
      <c r="B72" s="85"/>
      <c r="C72" s="85"/>
      <c r="D72" s="85"/>
      <c r="E72" s="171"/>
    </row>
    <row r="73" spans="1:5" x14ac:dyDescent="0.2">
      <c r="A73" s="84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opLeftCell="A19" zoomScale="80" zoomScaleNormal="80" zoomScaleSheetLayoutView="90" workbookViewId="0">
      <selection activeCell="B29" sqref="B29"/>
    </sheetView>
  </sheetViews>
  <sheetFormatPr defaultRowHeight="12" customHeight="1" x14ac:dyDescent="0.2"/>
  <cols>
    <col min="1" max="1" width="9.140625" style="100"/>
    <col min="2" max="2" width="66.42578125" style="100" customWidth="1"/>
    <col min="3" max="3" width="18.85546875" style="100" customWidth="1"/>
    <col min="4" max="16384" width="9.140625" style="100"/>
  </cols>
  <sheetData>
    <row r="1" spans="1:3" ht="12" customHeight="1" x14ac:dyDescent="0.2">
      <c r="A1" s="86" t="s">
        <v>107</v>
      </c>
      <c r="B1" s="111" t="s">
        <v>108</v>
      </c>
      <c r="C1" s="99"/>
    </row>
    <row r="2" spans="1:3" ht="12" customHeight="1" x14ac:dyDescent="0.2">
      <c r="A2" s="86" t="s">
        <v>106</v>
      </c>
      <c r="B2" s="112" t="s">
        <v>109</v>
      </c>
      <c r="C2" s="101"/>
    </row>
    <row r="3" spans="1:3" ht="12" customHeight="1" thickBot="1" x14ac:dyDescent="0.25">
      <c r="A3" s="102"/>
      <c r="B3" s="103" t="s">
        <v>101</v>
      </c>
      <c r="C3" s="104"/>
    </row>
    <row r="4" spans="1:3" ht="12" customHeight="1" x14ac:dyDescent="0.2">
      <c r="A4" s="187" t="s">
        <v>99</v>
      </c>
      <c r="B4" s="188"/>
      <c r="C4" s="189"/>
    </row>
    <row r="5" spans="1:3" ht="12" customHeight="1" x14ac:dyDescent="0.3">
      <c r="A5" s="105">
        <v>1</v>
      </c>
      <c r="B5" s="186" t="s">
        <v>110</v>
      </c>
      <c r="C5" s="186"/>
    </row>
    <row r="6" spans="1:3" ht="12" customHeight="1" x14ac:dyDescent="0.3">
      <c r="A6" s="105">
        <v>2</v>
      </c>
      <c r="B6" s="186" t="s">
        <v>111</v>
      </c>
      <c r="C6" s="186"/>
    </row>
    <row r="7" spans="1:3" ht="12" customHeight="1" x14ac:dyDescent="0.3">
      <c r="A7" s="105">
        <v>3</v>
      </c>
      <c r="B7" s="186" t="s">
        <v>112</v>
      </c>
      <c r="C7" s="186"/>
    </row>
    <row r="8" spans="1:3" ht="12" customHeight="1" x14ac:dyDescent="0.2">
      <c r="A8" s="105">
        <v>4</v>
      </c>
      <c r="B8" s="193"/>
      <c r="C8" s="194"/>
    </row>
    <row r="9" spans="1:3" ht="12" customHeight="1" x14ac:dyDescent="0.2">
      <c r="A9" s="105">
        <v>5</v>
      </c>
      <c r="B9" s="193"/>
      <c r="C9" s="194"/>
    </row>
    <row r="10" spans="1:3" ht="12" customHeight="1" x14ac:dyDescent="0.2">
      <c r="A10" s="113"/>
      <c r="B10" s="116"/>
      <c r="C10" s="174"/>
    </row>
    <row r="11" spans="1:3" ht="12" customHeight="1" x14ac:dyDescent="0.2">
      <c r="A11" s="190" t="s">
        <v>100</v>
      </c>
      <c r="B11" s="191"/>
      <c r="C11" s="192"/>
    </row>
    <row r="12" spans="1:3" ht="12" customHeight="1" x14ac:dyDescent="0.2">
      <c r="A12" s="105">
        <v>1</v>
      </c>
      <c r="B12" s="193" t="s">
        <v>113</v>
      </c>
      <c r="C12" s="194"/>
    </row>
    <row r="13" spans="1:3" ht="12" customHeight="1" x14ac:dyDescent="0.2">
      <c r="A13" s="105">
        <v>2</v>
      </c>
      <c r="B13" s="193"/>
      <c r="C13" s="194"/>
    </row>
    <row r="14" spans="1:3" ht="12" customHeight="1" x14ac:dyDescent="0.2">
      <c r="A14" s="105">
        <v>3</v>
      </c>
      <c r="B14" s="193"/>
      <c r="C14" s="194"/>
    </row>
    <row r="15" spans="1:3" ht="12" customHeight="1" x14ac:dyDescent="0.2">
      <c r="A15" s="105">
        <v>4</v>
      </c>
      <c r="B15" s="193"/>
      <c r="C15" s="194"/>
    </row>
    <row r="16" spans="1:3" ht="12" customHeight="1" x14ac:dyDescent="0.2">
      <c r="A16" s="105">
        <v>5</v>
      </c>
      <c r="B16" s="193"/>
      <c r="C16" s="194"/>
    </row>
    <row r="17" spans="1:4" ht="12" customHeight="1" x14ac:dyDescent="0.2">
      <c r="A17" s="113"/>
      <c r="B17" s="116"/>
      <c r="C17" s="174"/>
    </row>
    <row r="18" spans="1:4" ht="12" customHeight="1" x14ac:dyDescent="0.2">
      <c r="A18" s="196" t="s">
        <v>103</v>
      </c>
      <c r="B18" s="197"/>
      <c r="C18" s="198"/>
    </row>
    <row r="19" spans="1:4" ht="12" customHeight="1" x14ac:dyDescent="0.2">
      <c r="A19" s="105"/>
      <c r="B19" s="107" t="s">
        <v>104</v>
      </c>
      <c r="C19" s="117" t="s">
        <v>105</v>
      </c>
    </row>
    <row r="20" spans="1:4" ht="12" customHeight="1" x14ac:dyDescent="0.2">
      <c r="A20" s="105">
        <v>1</v>
      </c>
      <c r="B20" s="106" t="s">
        <v>114</v>
      </c>
      <c r="C20" s="118">
        <v>0.8</v>
      </c>
    </row>
    <row r="21" spans="1:4" ht="12" customHeight="1" x14ac:dyDescent="0.2">
      <c r="A21" s="105">
        <v>2</v>
      </c>
      <c r="B21" s="106" t="s">
        <v>115</v>
      </c>
      <c r="C21" s="118">
        <v>0.2</v>
      </c>
    </row>
    <row r="22" spans="1:4" ht="12" customHeight="1" x14ac:dyDescent="0.2">
      <c r="A22" s="105">
        <v>3</v>
      </c>
      <c r="B22" s="106"/>
      <c r="C22" s="118"/>
    </row>
    <row r="23" spans="1:4" ht="12" customHeight="1" x14ac:dyDescent="0.2">
      <c r="A23" s="105">
        <v>4</v>
      </c>
      <c r="B23" s="106"/>
      <c r="C23" s="118"/>
    </row>
    <row r="24" spans="1:4" ht="12" customHeight="1" x14ac:dyDescent="0.2">
      <c r="A24" s="105">
        <v>5</v>
      </c>
      <c r="B24" s="106"/>
      <c r="C24" s="118"/>
    </row>
    <row r="25" spans="1:4" ht="12" customHeight="1" x14ac:dyDescent="0.2">
      <c r="A25" s="105">
        <v>6</v>
      </c>
      <c r="B25" s="106"/>
      <c r="C25" s="118"/>
    </row>
    <row r="26" spans="1:4" ht="12" customHeight="1" x14ac:dyDescent="0.2">
      <c r="A26" s="105">
        <v>7</v>
      </c>
      <c r="B26" s="106"/>
      <c r="C26" s="118"/>
    </row>
    <row r="27" spans="1:4" ht="12" customHeight="1" x14ac:dyDescent="0.2">
      <c r="A27" s="105">
        <v>8</v>
      </c>
      <c r="B27" s="106"/>
      <c r="C27" s="118"/>
    </row>
    <row r="28" spans="1:4" ht="12" customHeight="1" x14ac:dyDescent="0.2">
      <c r="A28" s="105">
        <v>9</v>
      </c>
      <c r="B28" s="106"/>
      <c r="C28" s="118"/>
    </row>
    <row r="29" spans="1:4" ht="12" customHeight="1" x14ac:dyDescent="0.2">
      <c r="A29" s="105">
        <v>10</v>
      </c>
      <c r="B29" s="106"/>
      <c r="C29" s="118"/>
    </row>
    <row r="30" spans="1:4" ht="12" customHeight="1" x14ac:dyDescent="0.2">
      <c r="A30" s="113"/>
      <c r="B30" s="114"/>
      <c r="C30" s="115"/>
      <c r="D30" s="175"/>
    </row>
    <row r="31" spans="1:4" ht="12" customHeight="1" x14ac:dyDescent="0.2">
      <c r="A31" s="196" t="s">
        <v>102</v>
      </c>
      <c r="B31" s="197"/>
      <c r="C31" s="197"/>
      <c r="D31" s="175"/>
    </row>
    <row r="32" spans="1:4" ht="12" customHeight="1" x14ac:dyDescent="0.2">
      <c r="A32" s="105"/>
      <c r="B32" s="107" t="s">
        <v>104</v>
      </c>
      <c r="C32" s="117" t="s">
        <v>105</v>
      </c>
    </row>
    <row r="33" spans="1:3" ht="12" customHeight="1" x14ac:dyDescent="0.2">
      <c r="A33" s="105">
        <v>1</v>
      </c>
      <c r="B33" s="107"/>
      <c r="C33" s="117"/>
    </row>
    <row r="34" spans="1:3" ht="12" customHeight="1" x14ac:dyDescent="0.2">
      <c r="A34" s="105">
        <v>2</v>
      </c>
      <c r="B34" s="107"/>
      <c r="C34" s="117"/>
    </row>
    <row r="35" spans="1:3" ht="12" customHeight="1" x14ac:dyDescent="0.2">
      <c r="A35" s="105">
        <v>3</v>
      </c>
      <c r="B35" s="107"/>
      <c r="C35" s="117"/>
    </row>
    <row r="36" spans="1:3" ht="12" customHeight="1" x14ac:dyDescent="0.2">
      <c r="A36" s="105">
        <v>4</v>
      </c>
      <c r="B36" s="107"/>
      <c r="C36" s="117"/>
    </row>
    <row r="37" spans="1:3" ht="12" customHeight="1" x14ac:dyDescent="0.2">
      <c r="A37" s="105">
        <v>5</v>
      </c>
      <c r="B37" s="107"/>
      <c r="C37" s="117"/>
    </row>
    <row r="38" spans="1:3" ht="12" customHeight="1" x14ac:dyDescent="0.2">
      <c r="A38" s="105">
        <v>6</v>
      </c>
      <c r="B38" s="107"/>
      <c r="C38" s="117"/>
    </row>
    <row r="39" spans="1:3" ht="12" customHeight="1" x14ac:dyDescent="0.2">
      <c r="A39" s="105">
        <v>7</v>
      </c>
      <c r="B39" s="107"/>
      <c r="C39" s="117"/>
    </row>
    <row r="40" spans="1:3" ht="12" customHeight="1" x14ac:dyDescent="0.2">
      <c r="A40" s="105">
        <v>8</v>
      </c>
      <c r="B40" s="106"/>
      <c r="C40" s="118"/>
    </row>
    <row r="41" spans="1:3" ht="12" customHeight="1" x14ac:dyDescent="0.2">
      <c r="A41" s="105">
        <v>9</v>
      </c>
      <c r="B41" s="106"/>
      <c r="C41" s="118"/>
    </row>
    <row r="42" spans="1:3" ht="12" customHeight="1" thickBot="1" x14ac:dyDescent="0.25">
      <c r="A42" s="108">
        <v>10</v>
      </c>
      <c r="B42" s="109"/>
      <c r="C42" s="119"/>
    </row>
    <row r="43" spans="1:3" ht="12" customHeight="1" x14ac:dyDescent="0.2">
      <c r="A43" s="110"/>
      <c r="B43" s="110"/>
      <c r="C43" s="110"/>
    </row>
    <row r="44" spans="1:3" ht="12" customHeight="1" x14ac:dyDescent="0.2">
      <c r="A44" s="110"/>
      <c r="B44" s="195" t="s">
        <v>118</v>
      </c>
      <c r="C44" s="195"/>
    </row>
    <row r="45" spans="1:3" ht="12" customHeight="1" x14ac:dyDescent="0.2">
      <c r="A45" s="110"/>
      <c r="B45" s="110"/>
      <c r="C45" s="110"/>
    </row>
    <row r="46" spans="1:3" ht="12" customHeight="1" x14ac:dyDescent="0.2">
      <c r="A46" s="110"/>
      <c r="B46" s="110"/>
      <c r="C46" s="110"/>
    </row>
    <row r="47" spans="1:3" ht="12" customHeight="1" x14ac:dyDescent="0.2">
      <c r="A47" s="110"/>
      <c r="B47" s="110"/>
      <c r="C47" s="110"/>
    </row>
    <row r="48" spans="1:3" ht="12" customHeight="1" x14ac:dyDescent="0.2">
      <c r="A48" s="110"/>
      <c r="B48" s="110"/>
      <c r="C48" s="110"/>
    </row>
    <row r="49" spans="1:3" ht="12" customHeight="1" x14ac:dyDescent="0.2">
      <c r="A49" s="110"/>
      <c r="B49" s="110"/>
      <c r="C49" s="110"/>
    </row>
    <row r="50" spans="1:3" ht="12" customHeight="1" x14ac:dyDescent="0.2">
      <c r="A50" s="110"/>
      <c r="B50" s="110"/>
      <c r="C50" s="110"/>
    </row>
    <row r="51" spans="1:3" ht="12" customHeight="1" x14ac:dyDescent="0.2">
      <c r="A51" s="110"/>
      <c r="B51" s="110"/>
      <c r="C51" s="110"/>
    </row>
    <row r="52" spans="1:3" ht="12" customHeight="1" x14ac:dyDescent="0.2">
      <c r="A52" s="110"/>
      <c r="B52" s="110"/>
      <c r="C52" s="110"/>
    </row>
  </sheetData>
  <mergeCells count="12">
    <mergeCell ref="A4:C4"/>
    <mergeCell ref="A11:C11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iza</cp:lastModifiedBy>
  <cp:lastPrinted>2018-02-06T12:54:27Z</cp:lastPrinted>
  <dcterms:created xsi:type="dcterms:W3CDTF">2018-01-24T12:10:23Z</dcterms:created>
  <dcterms:modified xsi:type="dcterms:W3CDTF">2018-04-11T11:15:59Z</dcterms:modified>
</cp:coreProperties>
</file>